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20" windowWidth="19320" windowHeight="9315" tabRatio="718" firstSheet="1" activeTab="1"/>
  </bookViews>
  <sheets>
    <sheet name="Справочник Вид продукции" sheetId="1" state="hidden" r:id="rId1"/>
    <sheet name="План закупок" sheetId="2" r:id="rId2"/>
    <sheet name="план закупки лекарственных сред" sheetId="3" r:id="rId3"/>
    <sheet name="Лист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закупок'!$A$8:$EB$179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'План закупок'!$A$5:$AJ$173</definedName>
    <definedName name="Z_0F5E1ACF_7C43_485D_938D_E445E30A3A11_.wvu.FilterData" localSheetId="1" hidden="1">'План закупок'!$A$8:$AJ$174</definedName>
    <definedName name="Z_15A3D244_CDA6_4FBD_9646_814754B9EBD5_.wvu.FilterData" localSheetId="1" hidden="1">'План закупок'!$A$5:$AJ$173</definedName>
    <definedName name="Z_25A2E14E_444E_4507_8989_9CC8A9BD1CC3_.wvu.FilterData" localSheetId="1" hidden="1">'План закупок'!$A$5:$AJ$173</definedName>
    <definedName name="Z_4242B7F1_F14B_44C5_9834_33B87329CA09_.wvu.FilterData" localSheetId="1" hidden="1">'План закупок'!$A$5:$AJ$173</definedName>
    <definedName name="Z_4499F4FD_6D7F_47A3_97D1_0AD273F6D9C2_.wvu.FilterData" localSheetId="1" hidden="1">'План закупок'!$A$5:$AJ$173</definedName>
    <definedName name="Z_4EF27873_43C2_40B4_A059_99924AA23E9C_.wvu.FilterData" localSheetId="1" hidden="1">'План закупок'!$A$5:$AJ$173</definedName>
    <definedName name="Z_5C4EC682_3ECE_4A34_B1B0_241ADF958A4E_.wvu.FilterData" localSheetId="1" hidden="1">'План закупок'!$A$5:$AJ$173</definedName>
    <definedName name="Z_6111FFB4_91A4_4283_8AF7_C39612BFE102_.wvu.FilterData" localSheetId="1" hidden="1">'План закупок'!$A$5:$AJ$173</definedName>
    <definedName name="Z_61FD306D_8EAD_4DD0_8EDF_FEEFFD10EE61_.wvu.FilterData" localSheetId="1" hidden="1">'План закупок'!$A$5:$AJ$173</definedName>
    <definedName name="Z_6C37ED58_47A7_4FA1_9FAB_3542EA7B0AC6_.wvu.Cols" localSheetId="1" hidden="1">'План закупок'!$C:$E,'План закупок'!$H:$L</definedName>
    <definedName name="Z_6C37ED58_47A7_4FA1_9FAB_3542EA7B0AC6_.wvu.FilterData" localSheetId="1" hidden="1">'План закупок'!$A$8:$EB$173</definedName>
    <definedName name="Z_80AA97E5_158E_4A6B_AD28_ADBED426DF7C_.wvu.FilterData" localSheetId="1" hidden="1">'План закупок'!$A$5:$AJ$173</definedName>
    <definedName name="Z_8F11A911_6261_4DEF_838F_AB4EE482A23E_.wvu.Cols" localSheetId="1" hidden="1">'План закупок'!$T:$AD</definedName>
    <definedName name="Z_8F11A911_6261_4DEF_838F_AB4EE482A23E_.wvu.FilterData" localSheetId="1" hidden="1">'План закупок'!$A$8:$AJ$174</definedName>
    <definedName name="Z_8F6787E7_B0DF_4AA5_8CCD_584BD5B85489_.wvu.FilterData" localSheetId="1" hidden="1">'План закупок'!$A$5:$AJ$173</definedName>
    <definedName name="Z_9D3EEA35_13E5_42F4_BD19_F788DCA8B7A5_.wvu.Cols" localSheetId="1" hidden="1">'План закупок'!$C:$E</definedName>
    <definedName name="Z_9D3EEA35_13E5_42F4_BD19_F788DCA8B7A5_.wvu.FilterData" localSheetId="1" hidden="1">'План закупок'!$A$8:$AJ$174</definedName>
    <definedName name="Z_9E02AF91_117E_45FF_81B4_A26F34DDB165_.wvu.FilterData" localSheetId="1" hidden="1">'План закупок'!$A$5:$AJ$173</definedName>
    <definedName name="Z_B262CA88_B914_4617_9CCD_15FEAC32BA3E_.wvu.FilterData" localSheetId="1" hidden="1">'План закупок'!$A$5:$AJ$173</definedName>
    <definedName name="Z_B72FAB0C_C7FA_4D3D_B30B_75A977418A31_.wvu.FilterData" localSheetId="1" hidden="1">'План закупок'!$A$5:$AJ$173</definedName>
    <definedName name="Z_BFF78FBA_D713_434A_81CF_5206C4FC0C76_.wvu.FilterData" localSheetId="1" hidden="1">'План закупок'!$A$5:$AJ$173</definedName>
    <definedName name="Z_C1E5FE17_3BDB_45CD_88B9_FA3DA139D780_.wvu.FilterData" localSheetId="1" hidden="1">'План закупок'!$A$8:$AJ$173</definedName>
    <definedName name="Z_C9620FE6_6C97_4749_8CA3_66D4ED2195F4_.wvu.FilterData" localSheetId="1" hidden="1">'План закупок'!$A$5:$AJ$173</definedName>
    <definedName name="Z_CAC656A7_39AB_4896_90EA_3F0179AB33D6_.wvu.FilterData" localSheetId="1" hidden="1">'План закупок'!$A$8:$AJ$174</definedName>
    <definedName name="Z_D00A3419_B505_44D1_83BB_CDFAAAA8FC86_.wvu.FilterData" localSheetId="1" hidden="1">'План закупок'!$A$5:$AJ$173</definedName>
    <definedName name="Z_D77358BD_4C4C_4308_995E_96DD3A63467A_.wvu.FilterData" localSheetId="1" hidden="1">'План закупок'!$A$5:$AJ$173</definedName>
    <definedName name="Z_ECC206E0_F2C6_433E_8189_DC8FF8FD1643_.wvu.FilterData" localSheetId="1" hidden="1">'План закупок'!$A$5:$AJ$173</definedName>
    <definedName name="Z_EEBB3494_19E2_4452_A99A_1005FEDF31CA_.wvu.FilterData" localSheetId="1" hidden="1">'План закупок'!$A$5:$AJ$173</definedName>
    <definedName name="Z_F26A8A81_1DE6_4A2D_972E_B0189E760D46_.wvu.FilterData" localSheetId="1" hidden="1">'План закупок'!$A$5:$AJ$173</definedName>
    <definedName name="Z_F480FDE3_1787_43BB_8E7B_0F520074085B_.wvu.Cols" localSheetId="1" hidden="1">'План закупок'!$C:$E,'План закупок'!$I:$M</definedName>
    <definedName name="Z_F480FDE3_1787_43BB_8E7B_0F520074085B_.wvu.FilterData" localSheetId="1" hidden="1">'План закупок'!$G$1:$G$179</definedName>
    <definedName name="Z_F6128247_7E81_45A5_99CD_3B507327FC4C_.wvu.FilterData" localSheetId="1" hidden="1">'План закупок'!$A$5:$AJ$173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N56" i="2" l="1"/>
  <c r="M158" i="2" l="1"/>
  <c r="S49" i="2" l="1"/>
  <c r="R49" i="2" s="1"/>
  <c r="S132" i="2"/>
  <c r="S100" i="2"/>
  <c r="R100" i="2" s="1"/>
  <c r="S101" i="2"/>
  <c r="S102" i="2"/>
  <c r="R101" i="2"/>
  <c r="R102" i="2"/>
  <c r="S72" i="2"/>
  <c r="R72" i="2" s="1"/>
  <c r="S73" i="2"/>
  <c r="R73" i="2" s="1"/>
  <c r="S74" i="2"/>
  <c r="R74" i="2" s="1"/>
  <c r="S71" i="2"/>
  <c r="R71" i="2" s="1"/>
  <c r="S68" i="2"/>
  <c r="R68" i="2" s="1"/>
  <c r="S69" i="2"/>
  <c r="S70" i="2"/>
  <c r="R69" i="2"/>
  <c r="R70" i="2"/>
  <c r="S67" i="2"/>
  <c r="S63" i="2"/>
  <c r="R63" i="2" s="1"/>
  <c r="S64" i="2"/>
  <c r="R64" i="2" s="1"/>
  <c r="S65" i="2"/>
  <c r="R65" i="2" s="1"/>
  <c r="S53" i="2"/>
  <c r="R53" i="2" s="1"/>
  <c r="S54" i="2"/>
  <c r="S55" i="2"/>
  <c r="R55" i="2" s="1"/>
  <c r="R54" i="2"/>
  <c r="S50" i="2"/>
  <c r="R50" i="2" s="1"/>
  <c r="S31" i="2"/>
  <c r="R31" i="2" s="1"/>
  <c r="S99" i="2"/>
  <c r="R99" i="2" s="1"/>
  <c r="S25" i="2"/>
  <c r="S160" i="2" l="1"/>
  <c r="R160" i="2" s="1"/>
  <c r="S153" i="2"/>
  <c r="R153" i="2" s="1"/>
  <c r="S133" i="2"/>
  <c r="R133" i="2" s="1"/>
  <c r="M51" i="2" l="1"/>
  <c r="M50" i="2"/>
  <c r="N20" i="2" l="1"/>
  <c r="N145" i="2"/>
  <c r="N144" i="2"/>
  <c r="N108" i="2"/>
  <c r="M105" i="2" l="1"/>
  <c r="M104" i="2"/>
  <c r="M103" i="2"/>
  <c r="N102" i="2"/>
  <c r="N101" i="2"/>
  <c r="N100" i="2"/>
  <c r="M99" i="2"/>
  <c r="M171" i="2"/>
  <c r="M172" i="2"/>
  <c r="M170" i="2"/>
  <c r="M98" i="2"/>
  <c r="S172" i="2"/>
  <c r="R172" i="2" s="1"/>
  <c r="S171" i="2"/>
  <c r="R171" i="2" s="1"/>
  <c r="S170" i="2"/>
  <c r="R170" i="2" s="1"/>
  <c r="M97" i="2"/>
  <c r="M96" i="2"/>
  <c r="M94" i="2"/>
  <c r="M93" i="2"/>
  <c r="S169" i="2" l="1"/>
  <c r="R169" i="2" s="1"/>
  <c r="M169" i="2"/>
  <c r="S168" i="2"/>
  <c r="R168" i="2" s="1"/>
  <c r="M168" i="2"/>
  <c r="M81" i="2"/>
  <c r="M80" i="2"/>
  <c r="M75" i="2"/>
  <c r="M76" i="2"/>
  <c r="M72" i="2"/>
  <c r="M73" i="2"/>
  <c r="M74" i="2"/>
  <c r="M71" i="2"/>
  <c r="M67" i="2"/>
  <c r="M68" i="2"/>
  <c r="M69" i="2"/>
  <c r="M70" i="2"/>
  <c r="M66" i="2"/>
  <c r="N65" i="2"/>
  <c r="M64" i="2"/>
  <c r="N63" i="2"/>
  <c r="M62" i="2"/>
  <c r="M61" i="2"/>
  <c r="M60" i="2"/>
  <c r="M59" i="2"/>
  <c r="M58" i="2"/>
  <c r="M57" i="2"/>
  <c r="M53" i="2" l="1"/>
  <c r="M54" i="2"/>
  <c r="M55" i="2"/>
  <c r="M52" i="2"/>
  <c r="M36" i="2"/>
  <c r="N143" i="2" l="1"/>
  <c r="S161" i="2" l="1"/>
  <c r="R161" i="2" s="1"/>
  <c r="S117" i="2"/>
  <c r="R117" i="2" s="1"/>
  <c r="N139" i="2" l="1"/>
  <c r="N136" i="2"/>
  <c r="N135" i="2"/>
  <c r="N30" i="2"/>
  <c r="N31" i="2"/>
  <c r="N27" i="2"/>
  <c r="N28" i="2" l="1"/>
  <c r="N26" i="2"/>
  <c r="N119" i="2" l="1"/>
  <c r="N25" i="2" l="1"/>
  <c r="N122" i="2" l="1"/>
  <c r="S39" i="2" l="1"/>
  <c r="R39" i="2" s="1"/>
  <c r="S38" i="2"/>
  <c r="R38" i="2" s="1"/>
  <c r="N39" i="2"/>
  <c r="N48" i="2" l="1"/>
  <c r="N34" i="2"/>
  <c r="N44" i="2" s="1"/>
  <c r="M112" i="2" l="1"/>
  <c r="N111" i="2"/>
  <c r="N106" i="2"/>
  <c r="N47" i="2"/>
  <c r="N141" i="2" l="1"/>
  <c r="N22" i="2" l="1"/>
  <c r="N21" i="2"/>
  <c r="N16" i="2"/>
  <c r="N13" i="2"/>
  <c r="N12" i="2"/>
  <c r="N32" i="2" l="1"/>
  <c r="N173" i="2" s="1"/>
  <c r="S106" i="2"/>
  <c r="R106" i="2" s="1"/>
  <c r="S17" i="2" l="1"/>
  <c r="R17" i="2" s="1"/>
  <c r="S18" i="2"/>
  <c r="R18" i="2" s="1"/>
  <c r="S19" i="2"/>
  <c r="R19" i="2" s="1"/>
  <c r="S24" i="2"/>
  <c r="R24" i="2" s="1"/>
  <c r="S16" i="2"/>
  <c r="R16" i="2" s="1"/>
  <c r="S20" i="2"/>
  <c r="R20" i="2" s="1"/>
  <c r="S21" i="2"/>
  <c r="R21" i="2" s="1"/>
  <c r="S22" i="2"/>
  <c r="S23" i="2"/>
  <c r="R23" i="2" s="1"/>
  <c r="R25" i="2"/>
  <c r="S26" i="2"/>
  <c r="R26" i="2" s="1"/>
  <c r="S27" i="2"/>
  <c r="R27" i="2" s="1"/>
  <c r="S28" i="2"/>
  <c r="R28" i="2" s="1"/>
  <c r="S29" i="2"/>
  <c r="R29" i="2" s="1"/>
  <c r="S30" i="2"/>
  <c r="R30" i="2" s="1"/>
  <c r="R22" i="2"/>
  <c r="S15" i="2"/>
  <c r="R15" i="2" s="1"/>
  <c r="S159" i="2" l="1"/>
  <c r="R159" i="2" s="1"/>
  <c r="S127" i="2" l="1"/>
  <c r="R127" i="2" s="1"/>
  <c r="S43" i="2" l="1"/>
  <c r="S139" i="2" l="1"/>
  <c r="S40" i="2"/>
  <c r="S146" i="2" l="1"/>
  <c r="R146" i="2" s="1"/>
  <c r="M127" i="2" l="1"/>
  <c r="M117" i="2"/>
  <c r="M23" i="2"/>
  <c r="M17" i="2"/>
  <c r="M15" i="2"/>
  <c r="S14" i="2"/>
  <c r="R14" i="2" s="1"/>
  <c r="M14" i="2"/>
  <c r="M161" i="2"/>
  <c r="S13" i="2"/>
  <c r="R13" i="2" s="1"/>
  <c r="M11" i="2" l="1"/>
  <c r="S11" i="2"/>
  <c r="R11" i="2" s="1"/>
  <c r="S12" i="2"/>
  <c r="R12" i="2" s="1"/>
  <c r="M24" i="2"/>
  <c r="M29" i="2"/>
  <c r="M18" i="2"/>
  <c r="M19" i="2"/>
  <c r="M33" i="2"/>
  <c r="S33" i="2"/>
  <c r="R33" i="2" s="1"/>
  <c r="S34" i="2"/>
  <c r="R34" i="2" s="1"/>
  <c r="M35" i="2"/>
  <c r="S35" i="2"/>
  <c r="R35" i="2" s="1"/>
  <c r="S36" i="2"/>
  <c r="R36" i="2" s="1"/>
  <c r="M37" i="2"/>
  <c r="S37" i="2"/>
  <c r="R37" i="2" s="1"/>
  <c r="M40" i="2"/>
  <c r="R40" i="2"/>
  <c r="M41" i="2"/>
  <c r="S41" i="2"/>
  <c r="R41" i="2" s="1"/>
  <c r="M42" i="2"/>
  <c r="S42" i="2"/>
  <c r="R42" i="2" s="1"/>
  <c r="M43" i="2"/>
  <c r="R43" i="2"/>
  <c r="M38" i="2"/>
  <c r="M44" i="2" l="1"/>
  <c r="M32" i="2"/>
  <c r="S11" i="3"/>
  <c r="R11" i="3" s="1"/>
  <c r="S12" i="3"/>
  <c r="R12" i="3" s="1"/>
  <c r="S13" i="3"/>
  <c r="R13" i="3" s="1"/>
  <c r="S14" i="3"/>
  <c r="R14" i="3" s="1"/>
  <c r="S10" i="3"/>
  <c r="R10" i="3" s="1"/>
  <c r="S162" i="2" l="1"/>
  <c r="R162" i="2" s="1"/>
  <c r="S163" i="2"/>
  <c r="R163" i="2" s="1"/>
  <c r="S126" i="2" l="1"/>
  <c r="R126" i="2" s="1"/>
  <c r="S125" i="2"/>
  <c r="R125" i="2" s="1"/>
  <c r="S114" i="2"/>
  <c r="R114" i="2" s="1"/>
  <c r="S109" i="2"/>
  <c r="R109" i="2" s="1"/>
  <c r="S107" i="2"/>
  <c r="R107" i="2" s="1"/>
  <c r="S105" i="2"/>
  <c r="R105" i="2" s="1"/>
  <c r="S98" i="2"/>
  <c r="R98" i="2" s="1"/>
  <c r="S94" i="2"/>
  <c r="R94" i="2" s="1"/>
  <c r="S95" i="2"/>
  <c r="R95" i="2" s="1"/>
  <c r="S84" i="2"/>
  <c r="R84" i="2" s="1"/>
  <c r="S79" i="2"/>
  <c r="R79" i="2" s="1"/>
  <c r="S80" i="2"/>
  <c r="R80" i="2" s="1"/>
  <c r="S76" i="2"/>
  <c r="R76" i="2" s="1"/>
  <c r="S77" i="2"/>
  <c r="R77" i="2" s="1"/>
  <c r="R67" i="2"/>
  <c r="S66" i="2"/>
  <c r="R66" i="2" s="1"/>
  <c r="S62" i="2"/>
  <c r="R62" i="2" s="1"/>
  <c r="S60" i="2"/>
  <c r="R60" i="2" s="1"/>
  <c r="S51" i="2"/>
  <c r="R51" i="2" s="1"/>
  <c r="S52" i="2"/>
  <c r="R52" i="2" s="1"/>
  <c r="S56" i="2"/>
  <c r="R56" i="2" s="1"/>
  <c r="S57" i="2"/>
  <c r="R57" i="2" s="1"/>
  <c r="S58" i="2"/>
  <c r="R58" i="2" s="1"/>
  <c r="S59" i="2"/>
  <c r="R59" i="2" s="1"/>
  <c r="S48" i="2"/>
  <c r="R48" i="2" s="1"/>
  <c r="S167" i="2" l="1"/>
  <c r="R167" i="2" s="1"/>
  <c r="M167" i="2"/>
  <c r="S150" i="2" l="1"/>
  <c r="R150" i="2" s="1"/>
  <c r="S93" i="2" l="1"/>
  <c r="R93" i="2" s="1"/>
  <c r="M84" i="2"/>
  <c r="S147" i="2" l="1"/>
  <c r="R147" i="2" s="1"/>
  <c r="S148" i="2"/>
  <c r="R148" i="2" s="1"/>
  <c r="M125" i="2"/>
  <c r="M114" i="2"/>
  <c r="S119" i="2"/>
  <c r="R119" i="2" s="1"/>
  <c r="M109" i="2"/>
  <c r="M107" i="2"/>
  <c r="S108" i="2"/>
  <c r="R108" i="2" s="1"/>
  <c r="M49" i="2"/>
  <c r="S164" i="2"/>
  <c r="R164" i="2" s="1"/>
  <c r="M164" i="2"/>
  <c r="M163" i="2"/>
  <c r="M162" i="2"/>
  <c r="M137" i="2" l="1"/>
  <c r="S85" i="2" l="1"/>
  <c r="R85" i="2" s="1"/>
  <c r="S75" i="2"/>
  <c r="R75" i="2" s="1"/>
  <c r="S88" i="2"/>
  <c r="R88" i="2" s="1"/>
  <c r="S166" i="2"/>
  <c r="R166" i="2" s="1"/>
  <c r="S165" i="2"/>
  <c r="R165" i="2" s="1"/>
  <c r="S158" i="2"/>
  <c r="R158" i="2" s="1"/>
  <c r="S157" i="2"/>
  <c r="R157" i="2" s="1"/>
  <c r="S156" i="2"/>
  <c r="R156" i="2" s="1"/>
  <c r="S155" i="2"/>
  <c r="R155" i="2" s="1"/>
  <c r="S154" i="2"/>
  <c r="R154" i="2" s="1"/>
  <c r="S152" i="2"/>
  <c r="R152" i="2" s="1"/>
  <c r="S151" i="2"/>
  <c r="R151" i="2" s="1"/>
  <c r="S149" i="2"/>
  <c r="R149" i="2" s="1"/>
  <c r="S145" i="2"/>
  <c r="R145" i="2" s="1"/>
  <c r="S144" i="2"/>
  <c r="R144" i="2" s="1"/>
  <c r="S143" i="2"/>
  <c r="R143" i="2" s="1"/>
  <c r="S142" i="2"/>
  <c r="R142" i="2" s="1"/>
  <c r="S141" i="2"/>
  <c r="R141" i="2" s="1"/>
  <c r="S140" i="2"/>
  <c r="R140" i="2" s="1"/>
  <c r="R139" i="2"/>
  <c r="S138" i="2"/>
  <c r="R138" i="2" s="1"/>
  <c r="S137" i="2"/>
  <c r="R137" i="2" s="1"/>
  <c r="S136" i="2"/>
  <c r="R136" i="2" s="1"/>
  <c r="S135" i="2"/>
  <c r="R135" i="2" s="1"/>
  <c r="S134" i="2"/>
  <c r="R134" i="2" s="1"/>
  <c r="R132" i="2"/>
  <c r="S131" i="2"/>
  <c r="R131" i="2" s="1"/>
  <c r="S130" i="2"/>
  <c r="R130" i="2" s="1"/>
  <c r="S129" i="2"/>
  <c r="R129" i="2" s="1"/>
  <c r="S128" i="2"/>
  <c r="R128" i="2" s="1"/>
  <c r="S124" i="2"/>
  <c r="R124" i="2" s="1"/>
  <c r="S123" i="2"/>
  <c r="R123" i="2" s="1"/>
  <c r="S122" i="2"/>
  <c r="R122" i="2" s="1"/>
  <c r="S121" i="2"/>
  <c r="R121" i="2" s="1"/>
  <c r="S120" i="2"/>
  <c r="R120" i="2" s="1"/>
  <c r="S118" i="2"/>
  <c r="R118" i="2" s="1"/>
  <c r="S116" i="2"/>
  <c r="R116" i="2" s="1"/>
  <c r="S115" i="2"/>
  <c r="R115" i="2" s="1"/>
  <c r="S113" i="2"/>
  <c r="R113" i="2" s="1"/>
  <c r="S112" i="2"/>
  <c r="R112" i="2" s="1"/>
  <c r="S111" i="2"/>
  <c r="R111" i="2" s="1"/>
  <c r="S110" i="2"/>
  <c r="R110" i="2" s="1"/>
  <c r="S104" i="2"/>
  <c r="R104" i="2" s="1"/>
  <c r="S103" i="2"/>
  <c r="R103" i="2" s="1"/>
  <c r="S97" i="2"/>
  <c r="R97" i="2" s="1"/>
  <c r="S96" i="2"/>
  <c r="R96" i="2" s="1"/>
  <c r="S92" i="2"/>
  <c r="R92" i="2" s="1"/>
  <c r="S91" i="2"/>
  <c r="R91" i="2" s="1"/>
  <c r="S90" i="2"/>
  <c r="R90" i="2" s="1"/>
  <c r="S89" i="2"/>
  <c r="R89" i="2" s="1"/>
  <c r="S87" i="2"/>
  <c r="R87" i="2" s="1"/>
  <c r="S86" i="2"/>
  <c r="R86" i="2" s="1"/>
  <c r="S83" i="2"/>
  <c r="R83" i="2" s="1"/>
  <c r="S82" i="2"/>
  <c r="R82" i="2" s="1"/>
  <c r="S81" i="2"/>
  <c r="R81" i="2" s="1"/>
  <c r="S78" i="2"/>
  <c r="R78" i="2" s="1"/>
  <c r="S61" i="2"/>
  <c r="R61" i="2" s="1"/>
  <c r="S47" i="2"/>
  <c r="R47" i="2" s="1"/>
  <c r="S46" i="2"/>
  <c r="R46" i="2" s="1"/>
  <c r="S45" i="2"/>
  <c r="R45" i="2" s="1"/>
  <c r="M142" i="2" l="1"/>
  <c r="M165" i="2" l="1"/>
  <c r="M166" i="2"/>
  <c r="M110" i="2" l="1"/>
  <c r="M92" i="2" l="1"/>
  <c r="M90" i="2"/>
  <c r="M89" i="2"/>
  <c r="M88" i="2"/>
  <c r="M86" i="2"/>
  <c r="M85" i="2"/>
  <c r="M78" i="2"/>
  <c r="M45" i="2" l="1"/>
  <c r="M46" i="2"/>
  <c r="M79" i="2"/>
  <c r="M87" i="2"/>
  <c r="M91" i="2"/>
  <c r="M113" i="2"/>
  <c r="M115" i="2"/>
  <c r="M116" i="2"/>
  <c r="M118" i="2"/>
  <c r="M120" i="2"/>
  <c r="M121" i="2"/>
  <c r="M123" i="2"/>
  <c r="M124" i="2"/>
  <c r="M128" i="2"/>
  <c r="M129" i="2"/>
  <c r="M130" i="2"/>
  <c r="M131" i="2"/>
  <c r="M132" i="2"/>
  <c r="M134" i="2"/>
  <c r="M138" i="2"/>
  <c r="M140" i="2"/>
  <c r="M147" i="2"/>
  <c r="M148" i="2"/>
  <c r="M154" i="2"/>
  <c r="M155" i="2"/>
  <c r="M156" i="2"/>
  <c r="M157" i="2"/>
  <c r="M159" i="2"/>
  <c r="M173" i="2" l="1"/>
</calcChain>
</file>

<file path=xl/comments1.xml><?xml version="1.0" encoding="utf-8"?>
<comments xmlns="http://schemas.openxmlformats.org/spreadsheetml/2006/main">
  <authors>
    <author>Марина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КП исправленноы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ЖДУ КП  трубникова </t>
        </r>
      </text>
    </comment>
    <comment ref="M30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Победитель работает без НДС </t>
        </r>
      </text>
    </comment>
    <comment ref="M31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Контрогент работат без НДС 
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жду КП </t>
        </r>
      </text>
    </comment>
    <comment ref="F45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ЕИ </t>
        </r>
      </text>
    </comment>
    <comment ref="F46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ЕИ </t>
        </r>
      </text>
    </comment>
    <comment ref="F146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ЕП </t>
        </r>
      </text>
    </comment>
    <comment ref="F154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ЕП </t>
        </r>
      </text>
    </comment>
  </commentList>
</comments>
</file>

<file path=xl/sharedStrings.xml><?xml version="1.0" encoding="utf-8"?>
<sst xmlns="http://schemas.openxmlformats.org/spreadsheetml/2006/main" count="3615" uniqueCount="630">
  <si>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</si>
  <si>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</si>
  <si>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</si>
  <si>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</si>
  <si>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</si>
  <si>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</si>
  <si>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</si>
  <si>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</si>
  <si>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</si>
  <si>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</si>
  <si>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</si>
  <si>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</si>
  <si>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</si>
  <si>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</si>
  <si>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</si>
  <si>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</si>
  <si>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</si>
  <si>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</si>
  <si>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</si>
  <si>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</si>
  <si>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</si>
  <si>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</si>
  <si>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</si>
  <si>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</si>
  <si>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</si>
  <si>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</si>
  <si>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</si>
  <si>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</si>
  <si>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</si>
  <si>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</si>
  <si>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</si>
  <si>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</si>
  <si>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</si>
  <si>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</si>
  <si>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</si>
  <si>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</si>
  <si>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</si>
  <si>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</si>
  <si>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</si>
  <si>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</si>
  <si>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</si>
  <si>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</si>
  <si>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</si>
  <si>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Оказание услуг лабораторного производственного контроля</t>
  </si>
  <si>
    <t>Оказание услуг по стирке белья</t>
  </si>
  <si>
    <t>53401000000</t>
  </si>
  <si>
    <t>Оренбургская область, г. Оренбург</t>
  </si>
  <si>
    <t>Собственные средства</t>
  </si>
  <si>
    <t>Санаторий-профилакторий "Солнечный"</t>
  </si>
  <si>
    <t>Оказание услуг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</si>
  <si>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</si>
  <si>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</si>
  <si>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</si>
  <si>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</si>
  <si>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</si>
  <si>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</si>
  <si>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</si>
  <si>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</si>
  <si>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</si>
  <si>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</si>
  <si>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</si>
  <si>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</si>
  <si>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</si>
  <si>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</si>
  <si>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</si>
  <si>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</si>
  <si>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шт.</t>
  </si>
  <si>
    <t>Соответствие ТЗ</t>
  </si>
  <si>
    <t>АО "Санаторий-профилакторий "Солнечный"</t>
  </si>
  <si>
    <t>Неэлектронная</t>
  </si>
  <si>
    <t>Договор поставки</t>
  </si>
  <si>
    <t>3</t>
  </si>
  <si>
    <t>4</t>
  </si>
  <si>
    <t>20</t>
  </si>
  <si>
    <t>24</t>
  </si>
  <si>
    <t>*</t>
  </si>
  <si>
    <t>Ценовое предложение Поставщиков</t>
  </si>
  <si>
    <t>Оказание услуг по техническому освидетельствованию лифтов</t>
  </si>
  <si>
    <t>Оказание услуг по продлению лицензии Антивируса Касперского</t>
  </si>
  <si>
    <t>Поставка композиций для кислородных коктейлей (в ассортименте)</t>
  </si>
  <si>
    <t>46.18.1</t>
  </si>
  <si>
    <t xml:space="preserve">Поставка инфузионных растворов </t>
  </si>
  <si>
    <t>46.46.1</t>
  </si>
  <si>
    <t xml:space="preserve">Поставка канцтоваров </t>
  </si>
  <si>
    <t>Оказание услуг по профилактической дезинсекции, дератизации, камерной дезинфекции</t>
  </si>
  <si>
    <t>Оказание услуг комплексного технического обслуживания медицинской техники</t>
  </si>
  <si>
    <t>Поставка игр и игрушек</t>
  </si>
  <si>
    <t>Оказание услуг по обязательному страхованию гражданской ответственности владельца опасного объекта</t>
  </si>
  <si>
    <t>Поставка аккумуляторов и батареек (химических источников тока)</t>
  </si>
  <si>
    <t>Оказание услуг по проведению ежегодного осмотра медицинского персонала врачом психиатром</t>
  </si>
  <si>
    <t>Оказание услуг по проведению ежегодного осмотра медицинского персонала врачом наркологом</t>
  </si>
  <si>
    <t>Оказание услуг по обязательному  медицинскому обследованию персонала, входящего в  группу риска</t>
  </si>
  <si>
    <t>Поставка детских новогодних подарков</t>
  </si>
  <si>
    <t>Оказание услуг по страхованию гражданской ответственности медицинских работников</t>
  </si>
  <si>
    <t>52</t>
  </si>
  <si>
    <t>62</t>
  </si>
  <si>
    <t>77</t>
  </si>
  <si>
    <t>82</t>
  </si>
  <si>
    <t>Поставка расходных материалов для оргтехники</t>
  </si>
  <si>
    <t>Поставка лекарственных средств на 1 квартал</t>
  </si>
  <si>
    <t>Поставка экстемпоральных лекарственных препаратов</t>
  </si>
  <si>
    <t xml:space="preserve">Поставка лекарственных средств на 2 квартал </t>
  </si>
  <si>
    <t xml:space="preserve">Поставка лекарственных средств на 3 квартал </t>
  </si>
  <si>
    <t xml:space="preserve">Поставка лекарственных средств на 4 квартал </t>
  </si>
  <si>
    <t>* - в закупочной процедуре могут участовать любые участники</t>
  </si>
  <si>
    <t>Маркетинговые исследования</t>
  </si>
  <si>
    <t>Оказание услуг по организации детского летнего отдыха (студ. отряды)</t>
  </si>
  <si>
    <t>Оказание услуг по выявлению норо- и ротовирусного антигена в фекалиях методом ИФА</t>
  </si>
  <si>
    <t>Поставка спецодежды и спецобуви</t>
  </si>
  <si>
    <t>Поставка спортивных товаров и инвентаря</t>
  </si>
  <si>
    <t>Поставка бумаги для оргтехники</t>
  </si>
  <si>
    <t xml:space="preserve">Поставка текстиля </t>
  </si>
  <si>
    <t>услуги</t>
  </si>
  <si>
    <t xml:space="preserve">Оказание услуг по обслуживанию Vipnet Client </t>
  </si>
  <si>
    <t>И.о. генерального директора                                                                        Л.В. Мазуровская</t>
  </si>
  <si>
    <t>Начальник ПЭО                                                                                                   А.А. Косарев</t>
  </si>
  <si>
    <t>Себестоимость</t>
  </si>
  <si>
    <t>Прибыль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</si>
  <si>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</si>
  <si>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</si>
  <si>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</si>
  <si>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 xml:space="preserve">8. Прочие закупки </t>
  </si>
  <si>
    <t>Оказание услуг по гидравлическим испытаниям тепловых сетей</t>
  </si>
  <si>
    <t>Поставка инструментов</t>
  </si>
  <si>
    <t>Оказание услуг по продлению лицензии программы СКЗИ "КриптоПро" "Квалифицированный Классик"</t>
  </si>
  <si>
    <t>Оказание услуг по лабораторным исследованиям</t>
  </si>
  <si>
    <t>Поставка производственного и хозяйственного инвентаря</t>
  </si>
  <si>
    <t>Поставка кухонной посуды</t>
  </si>
  <si>
    <t>Поставка предметов интерьера</t>
  </si>
  <si>
    <t>Поставка материалов для пожаротушения, эксплуатации и ТО противопожарных систем</t>
  </si>
  <si>
    <t>Поставка материалов по охране труда и ТБ</t>
  </si>
  <si>
    <t>Поставка средств связи</t>
  </si>
  <si>
    <t>Оказание услуг по сбору и транспортировке опасных медицинских отходов</t>
  </si>
  <si>
    <t>Поставка расходных медицинских материалов</t>
  </si>
  <si>
    <t>Оказание услуг по проведению обязательных медицинских осмотров сотрудников на сальмонелу</t>
  </si>
  <si>
    <t>Поставка дезинфицирующих средств</t>
  </si>
  <si>
    <t>Поставка поздравительных папок</t>
  </si>
  <si>
    <t>Поставка печатей и штампов</t>
  </si>
  <si>
    <t>Оказание услуг по ремонту медицинской техники</t>
  </si>
  <si>
    <t>Оказание услуг по ремонту бытовой техники</t>
  </si>
  <si>
    <t>Оказание услуг по ремонту бассейна</t>
  </si>
  <si>
    <t>Поставка ковриков и занавесов для ванн</t>
  </si>
  <si>
    <t>8</t>
  </si>
  <si>
    <t>Оказание услуг по размещению сайта на хостинге</t>
  </si>
  <si>
    <t>1</t>
  </si>
  <si>
    <t>876</t>
  </si>
  <si>
    <t>796</t>
  </si>
  <si>
    <t>12</t>
  </si>
  <si>
    <t>6</t>
  </si>
  <si>
    <t>7</t>
  </si>
  <si>
    <t>9</t>
  </si>
  <si>
    <t>10</t>
  </si>
  <si>
    <t>11</t>
  </si>
  <si>
    <t>18</t>
  </si>
  <si>
    <t>19</t>
  </si>
  <si>
    <t>21</t>
  </si>
  <si>
    <t>23</t>
  </si>
  <si>
    <t>25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</si>
  <si>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</si>
  <si>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</si>
  <si>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</si>
  <si>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</si>
  <si>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</si>
  <si>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</si>
  <si>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</si>
  <si>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</si>
  <si>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</si>
  <si>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37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</si>
  <si>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</si>
  <si>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</si>
  <si>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</si>
  <si>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</si>
  <si>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</si>
  <si>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</si>
  <si>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</si>
  <si>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</si>
  <si>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</si>
  <si>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</si>
  <si>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</si>
  <si>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</si>
  <si>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</si>
  <si>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</si>
  <si>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</si>
  <si>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</si>
  <si>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</si>
  <si>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</si>
  <si>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</si>
  <si>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</si>
  <si>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</si>
  <si>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</si>
  <si>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</si>
  <si>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</si>
  <si>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</si>
  <si>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</si>
  <si>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</si>
  <si>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</si>
  <si>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</si>
  <si>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</si>
  <si>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78</t>
  </si>
  <si>
    <t>79</t>
  </si>
  <si>
    <t>80</t>
  </si>
  <si>
    <t>81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</si>
  <si>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</si>
  <si>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</si>
  <si>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</si>
  <si>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</si>
  <si>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</si>
  <si>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</si>
  <si>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</si>
  <si>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</si>
  <si>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</si>
  <si>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</si>
  <si>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</si>
  <si>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</si>
  <si>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71.20.11.110</t>
  </si>
  <si>
    <t>10.39.25.130</t>
  </si>
  <si>
    <t>10.61.2</t>
  </si>
  <si>
    <t>10.13.14.</t>
  </si>
  <si>
    <t>10.81.1</t>
  </si>
  <si>
    <t>10.32.1</t>
  </si>
  <si>
    <t>01.47.21</t>
  </si>
  <si>
    <t>10.83.1</t>
  </si>
  <si>
    <t>10.51.40.110</t>
  </si>
  <si>
    <t>10.13.14</t>
  </si>
  <si>
    <t>10.82.2</t>
  </si>
  <si>
    <t>10.39.17.100</t>
  </si>
  <si>
    <t xml:space="preserve">10.89.19.290 </t>
  </si>
  <si>
    <t>96.01.19</t>
  </si>
  <si>
    <t>20.41.32.110</t>
  </si>
  <si>
    <t xml:space="preserve">32.99.16.120 </t>
  </si>
  <si>
    <t>10.89.19.290</t>
  </si>
  <si>
    <t>26.4.</t>
  </si>
  <si>
    <t xml:space="preserve">21.20.10.134 </t>
  </si>
  <si>
    <t>32.50.13.110</t>
  </si>
  <si>
    <t>73.11.19</t>
  </si>
  <si>
    <t>32.50.</t>
  </si>
  <si>
    <t xml:space="preserve">28.30.86.130 </t>
  </si>
  <si>
    <t xml:space="preserve">25.99.23.000 </t>
  </si>
  <si>
    <t xml:space="preserve">17.23.13.193 </t>
  </si>
  <si>
    <t>81.29.11.000</t>
  </si>
  <si>
    <t xml:space="preserve"> 20.20.14.000</t>
  </si>
  <si>
    <t>23.41.11.110</t>
  </si>
  <si>
    <t>86.21.10.120</t>
  </si>
  <si>
    <t xml:space="preserve">86.21.10.120 </t>
  </si>
  <si>
    <t>32.30.15.299</t>
  </si>
  <si>
    <t xml:space="preserve">13.99.13.129 </t>
  </si>
  <si>
    <t>32.40.</t>
  </si>
  <si>
    <t>65.12.90.000</t>
  </si>
  <si>
    <t xml:space="preserve">27.20.11.000  </t>
  </si>
  <si>
    <t>58.14.19.000</t>
  </si>
  <si>
    <t xml:space="preserve">32.99.51.119 </t>
  </si>
  <si>
    <t xml:space="preserve"> 17.40.15.112</t>
  </si>
  <si>
    <t>31.01.12</t>
  </si>
  <si>
    <t xml:space="preserve">32.50.30.110  </t>
  </si>
  <si>
    <t>31.01.12.160</t>
  </si>
  <si>
    <t>13.9</t>
  </si>
  <si>
    <t xml:space="preserve">38.22.29.000 </t>
  </si>
  <si>
    <t>38.22</t>
  </si>
  <si>
    <t>81.29.13.000</t>
  </si>
  <si>
    <t>85.21.12.000</t>
  </si>
  <si>
    <t>85.41.99.000</t>
  </si>
  <si>
    <t>93.29.19</t>
  </si>
  <si>
    <t>21.10.60.196</t>
  </si>
  <si>
    <t>17.12.14.110</t>
  </si>
  <si>
    <t>17.23.13.141</t>
  </si>
  <si>
    <t>26.30.11.120</t>
  </si>
  <si>
    <t>43.21.10.140</t>
  </si>
  <si>
    <t>65.12.1</t>
  </si>
  <si>
    <t>81.29</t>
  </si>
  <si>
    <t>71.20</t>
  </si>
  <si>
    <t>10.39</t>
  </si>
  <si>
    <t>10.61</t>
  </si>
  <si>
    <t>10.13</t>
  </si>
  <si>
    <t>10.81</t>
  </si>
  <si>
    <t>10.32</t>
  </si>
  <si>
    <t>01.47</t>
  </si>
  <si>
    <t>10.83</t>
  </si>
  <si>
    <t>10.51</t>
  </si>
  <si>
    <t>10.82</t>
  </si>
  <si>
    <t>10.89</t>
  </si>
  <si>
    <t>96.01</t>
  </si>
  <si>
    <t>20.41.</t>
  </si>
  <si>
    <t>32.99</t>
  </si>
  <si>
    <t>26.4</t>
  </si>
  <si>
    <t>21.20</t>
  </si>
  <si>
    <t>73.11</t>
  </si>
  <si>
    <t>28.30</t>
  </si>
  <si>
    <t>25.99</t>
  </si>
  <si>
    <t>17.23</t>
  </si>
  <si>
    <t>20.20</t>
  </si>
  <si>
    <t>23.41</t>
  </si>
  <si>
    <t>86.21</t>
  </si>
  <si>
    <t>32.30</t>
  </si>
  <si>
    <t>13.99</t>
  </si>
  <si>
    <t>32.40</t>
  </si>
  <si>
    <t>65.12</t>
  </si>
  <si>
    <t>27.20</t>
  </si>
  <si>
    <t>58.14</t>
  </si>
  <si>
    <t>17.40</t>
  </si>
  <si>
    <t>31.01</t>
  </si>
  <si>
    <t>32.50</t>
  </si>
  <si>
    <t>85.21</t>
  </si>
  <si>
    <t>85.41</t>
  </si>
  <si>
    <t>93.29</t>
  </si>
  <si>
    <t>17.12</t>
  </si>
  <si>
    <t>26.30</t>
  </si>
  <si>
    <t>43.21</t>
  </si>
  <si>
    <t>21.10</t>
  </si>
  <si>
    <t>неэлектронная</t>
  </si>
  <si>
    <t>166</t>
  </si>
  <si>
    <t xml:space="preserve">876 </t>
  </si>
  <si>
    <t>Оказание услуг по утилизации ртутьсодержащих ламп ( отходы Г)</t>
  </si>
  <si>
    <t>СЦ</t>
  </si>
  <si>
    <t>Поставка металлических изделий и труб</t>
  </si>
  <si>
    <t>Оказание услуг по техническому обслуживанию ККМ</t>
  </si>
  <si>
    <t>Поставка печатной продукции</t>
  </si>
  <si>
    <t>Поставка бытовой техники</t>
  </si>
  <si>
    <t>Оказание услуг по рекламе ( бегущая строка)</t>
  </si>
  <si>
    <t>ЗП</t>
  </si>
  <si>
    <t>Оказание услуг по перезарядке огнетушителей</t>
  </si>
  <si>
    <t>-</t>
  </si>
  <si>
    <t>13</t>
  </si>
  <si>
    <t>14</t>
  </si>
  <si>
    <t>15</t>
  </si>
  <si>
    <t>16</t>
  </si>
  <si>
    <t>17</t>
  </si>
  <si>
    <t>ЗК</t>
  </si>
  <si>
    <t>58.19.19.</t>
  </si>
  <si>
    <t>58.19</t>
  </si>
  <si>
    <t>72</t>
  </si>
  <si>
    <t>96</t>
  </si>
  <si>
    <t>97</t>
  </si>
  <si>
    <t>101</t>
  </si>
  <si>
    <t>102</t>
  </si>
  <si>
    <t>103</t>
  </si>
  <si>
    <t>104</t>
  </si>
  <si>
    <t>105</t>
  </si>
  <si>
    <t>106</t>
  </si>
  <si>
    <t>109</t>
  </si>
  <si>
    <t>110</t>
  </si>
  <si>
    <t>111</t>
  </si>
  <si>
    <t>112</t>
  </si>
  <si>
    <t>113</t>
  </si>
  <si>
    <t>114</t>
  </si>
  <si>
    <t>116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</si>
  <si>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</si>
  <si>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</si>
  <si>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</si>
  <si>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</si>
  <si>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</si>
  <si>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</si>
  <si>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</si>
  <si>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</si>
  <si>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</si>
  <si>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</si>
  <si>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</si>
  <si>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</si>
  <si>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</si>
  <si>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</si>
  <si>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</si>
  <si>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</si>
  <si>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</si>
  <si>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</si>
  <si>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</si>
  <si>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 xml:space="preserve">33.13.19.000 </t>
  </si>
  <si>
    <t>52.46</t>
  </si>
  <si>
    <t>52.46.16.190</t>
  </si>
  <si>
    <t>95.22.</t>
  </si>
  <si>
    <t>95.22.10.190</t>
  </si>
  <si>
    <t>81.29.</t>
  </si>
  <si>
    <t xml:space="preserve">81.29.19.000 </t>
  </si>
  <si>
    <t>33.12</t>
  </si>
  <si>
    <t>33.12.18.000</t>
  </si>
  <si>
    <t>Оказание услуг по ремонту холодильного оборудования</t>
  </si>
  <si>
    <t>71.20.13.110</t>
  </si>
  <si>
    <t>33.13</t>
  </si>
  <si>
    <t>33.13.12.000</t>
  </si>
  <si>
    <t>43.22.</t>
  </si>
  <si>
    <t>43.22.12</t>
  </si>
  <si>
    <t>255.73</t>
  </si>
  <si>
    <t>25.73.30</t>
  </si>
  <si>
    <t>33.12.</t>
  </si>
  <si>
    <t>33.12.2.</t>
  </si>
  <si>
    <t>71.12</t>
  </si>
  <si>
    <t>71.12.40.120</t>
  </si>
  <si>
    <t>10.39.21.110</t>
  </si>
  <si>
    <t>10.11.11</t>
  </si>
  <si>
    <t>10.1</t>
  </si>
  <si>
    <t>10.39.21.120</t>
  </si>
  <si>
    <t>10.51.30.100</t>
  </si>
  <si>
    <t>10.51.</t>
  </si>
  <si>
    <t>03.12.20</t>
  </si>
  <si>
    <t>03.12</t>
  </si>
  <si>
    <t>10.20.23.120</t>
  </si>
  <si>
    <t>10.20.</t>
  </si>
  <si>
    <t>01.13.90.000</t>
  </si>
  <si>
    <t>03.13.</t>
  </si>
  <si>
    <t>10.89.</t>
  </si>
  <si>
    <t>25.99.29</t>
  </si>
  <si>
    <t>25.99.</t>
  </si>
  <si>
    <t>24.10.</t>
  </si>
  <si>
    <t>85.31.</t>
  </si>
  <si>
    <t>85.31.1</t>
  </si>
  <si>
    <t>58.29</t>
  </si>
  <si>
    <t>58.29.2</t>
  </si>
  <si>
    <t>63.11</t>
  </si>
  <si>
    <t>63.11.12</t>
  </si>
  <si>
    <t>58.29.50</t>
  </si>
  <si>
    <t>77.40</t>
  </si>
  <si>
    <t xml:space="preserve"> 77.40.19.000</t>
  </si>
  <si>
    <t xml:space="preserve">58.29.50.000  </t>
  </si>
  <si>
    <t>61.90</t>
  </si>
  <si>
    <t>61.90.10.140</t>
  </si>
  <si>
    <t>95.1</t>
  </si>
  <si>
    <t>95.11</t>
  </si>
  <si>
    <t>117</t>
  </si>
  <si>
    <t>ВСЕГО :</t>
  </si>
  <si>
    <t>5</t>
  </si>
  <si>
    <t>86</t>
  </si>
  <si>
    <t>электронная на ЕЭТП</t>
  </si>
  <si>
    <t xml:space="preserve">Оказание услуг по продлению сертификата ЭЦП для заказчика  по 223-ФЗ </t>
  </si>
  <si>
    <t>Оказание услуг связи передачи данных</t>
  </si>
  <si>
    <t>Оказание услуг подвижной радиотелефонной связи</t>
  </si>
  <si>
    <t>План закупки инновационной продукции, высокотехнологичной продукции и лекарственных средств  на 2020-2022 годы</t>
  </si>
  <si>
    <t>138</t>
  </si>
  <si>
    <t>139</t>
  </si>
  <si>
    <t>140</t>
  </si>
  <si>
    <t>141</t>
  </si>
  <si>
    <t>Оказание услуг по ветеринарным исследованиям</t>
  </si>
  <si>
    <t>2020-2022</t>
  </si>
  <si>
    <t>кг</t>
  </si>
  <si>
    <t>Оказание услуг по добровольному страхованию от несчастных случаев и болезней</t>
  </si>
  <si>
    <t xml:space="preserve">Оказание услуг по обучению охраны труда и проверке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</t>
  </si>
  <si>
    <t>Оказание услуг по обучению, подготовке электротехнического (электротехнологического)персонала организации перед присвоением II-IVгруппы по электробезопасности</t>
  </si>
  <si>
    <t>Оказание услуг по обучению пожарно-техническому минимуму работников подразделений пожароопасных производств</t>
  </si>
  <si>
    <t>Оказание услуг по обучению, подготовке руководителей и специалистов организаций , осуществляющих эксплуатацию тепловых энергоустановок и тепловых сетей</t>
  </si>
  <si>
    <t>142</t>
  </si>
  <si>
    <t xml:space="preserve">Специалист по закупкам                                                                                       Т.И. Паулова                                    </t>
  </si>
  <si>
    <t xml:space="preserve">20.59.52.192 </t>
  </si>
  <si>
    <t>20.59</t>
  </si>
  <si>
    <t>шт</t>
  </si>
  <si>
    <t xml:space="preserve">Поставка химических реагентов для бассейнов </t>
  </si>
  <si>
    <t>26.30.5</t>
  </si>
  <si>
    <t>услуга</t>
  </si>
  <si>
    <t xml:space="preserve">Оказание услуг по техническому обслуживанию пожарной сигнализации </t>
  </si>
  <si>
    <t xml:space="preserve"> 33.20.52.219</t>
  </si>
  <si>
    <t>33.20.</t>
  </si>
  <si>
    <t xml:space="preserve">Оказание услуг по техническому обслуживанию приборов учета тепловой энергии и автоматики ИТП и съем показаний с узлов учета тепловой энергии </t>
  </si>
  <si>
    <t>32.30.15.240</t>
  </si>
  <si>
    <t xml:space="preserve">Оказание услуг по техническому обслуживанию бассейнов в СП "Солнечный" и Б/О "Энергетик" </t>
  </si>
  <si>
    <t>80.20.10.</t>
  </si>
  <si>
    <t>80.20.</t>
  </si>
  <si>
    <t xml:space="preserve">Оказание услуг по техническому обслуживанию охранной сигнализации и систем контроля управления доступом в помещении </t>
  </si>
  <si>
    <t>33.12.15</t>
  </si>
  <si>
    <t xml:space="preserve">Оказание услуг по техническому обслуживанию интегрированной системы безопасности "Лавина" в СП "Солнечный" и Б/О "Энергетик" </t>
  </si>
  <si>
    <t>Оказание услуг по техническому обслуживанию оборудования пищеблока</t>
  </si>
  <si>
    <t>Поставка сантехнического оборудования</t>
  </si>
  <si>
    <t>25.94</t>
  </si>
  <si>
    <t>Поставка электроматериалов</t>
  </si>
  <si>
    <t>46.69.8</t>
  </si>
  <si>
    <t>46.69</t>
  </si>
  <si>
    <t xml:space="preserve">Оказание услуг по охране объектов и территории АО "СП "Солнечный" </t>
  </si>
  <si>
    <t>10.11.</t>
  </si>
  <si>
    <t>Оказание услуг по охране объектов посредством КТС АО "СП "Солнечный"</t>
  </si>
  <si>
    <t>Поставка питьевой воды</t>
  </si>
  <si>
    <t>36.00.11</t>
  </si>
  <si>
    <t>36.00</t>
  </si>
  <si>
    <t xml:space="preserve">вода </t>
  </si>
  <si>
    <t>соответствие техническому заданию</t>
  </si>
  <si>
    <t xml:space="preserve">
Литр; кубический дециметр</t>
  </si>
  <si>
    <t>Поставка бытовых принадлежностей</t>
  </si>
  <si>
    <t>Поставка медицинских материалов для доукомплектации здравпунктов</t>
  </si>
  <si>
    <t>Поставка пиявок медицинских</t>
  </si>
  <si>
    <t>21.20.10.131</t>
  </si>
  <si>
    <t>Поставка одноразовой посуды</t>
  </si>
  <si>
    <t>22.29</t>
  </si>
  <si>
    <t>22.29.23.110</t>
  </si>
  <si>
    <t xml:space="preserve">Оказание услуг по установки СЗИ Secret Net Studio 8 </t>
  </si>
  <si>
    <t xml:space="preserve">Поставка фруктов на 3 квартал </t>
  </si>
  <si>
    <t xml:space="preserve">Поставка фруктов на 2 квартал </t>
  </si>
  <si>
    <t xml:space="preserve">Поставка фруктов на 1 квартал </t>
  </si>
  <si>
    <t xml:space="preserve">Поставка муки </t>
  </si>
  <si>
    <t xml:space="preserve">Поставка фруктов на 4 квартал </t>
  </si>
  <si>
    <t>Поставка соков</t>
  </si>
  <si>
    <t xml:space="preserve">Поставка яиц на 1 квартал </t>
  </si>
  <si>
    <t xml:space="preserve">Поставка яиц на 2 квартал </t>
  </si>
  <si>
    <t xml:space="preserve">Поставка яиц на 3 квартал </t>
  </si>
  <si>
    <t xml:space="preserve">Поставка яиц на 4 квартал </t>
  </si>
  <si>
    <t xml:space="preserve">Поставка мяса на 1 квартал </t>
  </si>
  <si>
    <t xml:space="preserve">Поставка мяса на 2 квартал </t>
  </si>
  <si>
    <t xml:space="preserve">Поставка мяса на 3 квартал </t>
  </si>
  <si>
    <t xml:space="preserve">Поставка мяса на 4 квартал </t>
  </si>
  <si>
    <t xml:space="preserve">Поставка сыров на 2 квартал </t>
  </si>
  <si>
    <t xml:space="preserve">Поставка сыров на 3 квартал </t>
  </si>
  <si>
    <t xml:space="preserve">Поставка сыров на 4 квартал </t>
  </si>
  <si>
    <t xml:space="preserve">Поставка рыбы на 1 квартал </t>
  </si>
  <si>
    <t xml:space="preserve">Поставка рыбы на 2 квартал </t>
  </si>
  <si>
    <t xml:space="preserve">Поставка рыбы на 3 квартал </t>
  </si>
  <si>
    <t xml:space="preserve">Поставка рыбы на 4 квартал </t>
  </si>
  <si>
    <t xml:space="preserve">Поставка кондитерских изделий на 1 полугодие </t>
  </si>
  <si>
    <t>Поставка кондитерских изделий на 2 полугодие</t>
  </si>
  <si>
    <t xml:space="preserve">Поставка рыбы соленой </t>
  </si>
  <si>
    <t xml:space="preserve">Поставка овощей на 1 квартал </t>
  </si>
  <si>
    <t xml:space="preserve">Поставка овощей на 2 квартал </t>
  </si>
  <si>
    <t xml:space="preserve">Поставка овощей на 3 квартал </t>
  </si>
  <si>
    <t xml:space="preserve">Поставка овощей на 4 квартал </t>
  </si>
  <si>
    <t xml:space="preserve">Поставка сухофруктов </t>
  </si>
  <si>
    <t>10.84</t>
  </si>
  <si>
    <t xml:space="preserve">Поставка приправ </t>
  </si>
  <si>
    <t>10.71.11.110</t>
  </si>
  <si>
    <t>10.71.</t>
  </si>
  <si>
    <t>10.51.11.110</t>
  </si>
  <si>
    <t xml:space="preserve">Поставка хлебобулочной продукции </t>
  </si>
  <si>
    <t>Поставка молочной продукции</t>
  </si>
  <si>
    <t>10.12.1.110</t>
  </si>
  <si>
    <t>10.12.</t>
  </si>
  <si>
    <t>10.20.25.110</t>
  </si>
  <si>
    <t>2</t>
  </si>
  <si>
    <t>22</t>
  </si>
  <si>
    <t>115</t>
  </si>
  <si>
    <t>137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</si>
  <si>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</si>
  <si>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</si>
  <si>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</si>
  <si>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</si>
  <si>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</si>
  <si>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</si>
  <si>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</si>
  <si>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</si>
  <si>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</si>
  <si>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</si>
  <si>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</si>
  <si>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</si>
  <si>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</si>
  <si>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</si>
  <si>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</si>
  <si>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</si>
  <si>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</si>
  <si>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</si>
  <si>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 xml:space="preserve">Оказание услуг по поверке приборов средств измерений </t>
  </si>
  <si>
    <t>Оказание услуг по замене фискального накопителя и кода активации "Такском"</t>
  </si>
  <si>
    <t>Утвержден решением Совета директоров                    АО "Санаторий-профилакторий "Солнечный"  дата  0.00.0000 г.(протокол от 00.00.2020 № )</t>
  </si>
  <si>
    <t>План закупки АО "Санаторий-профилакторий "Солнечный"  на 2022 год.</t>
  </si>
  <si>
    <t>Поставка газовой и креагенной продукции на 2022 год</t>
  </si>
  <si>
    <t>Оказание услуг по ремонту оборудования пищеблока</t>
  </si>
  <si>
    <t>Оказание услуг по ремонту систем видеонаблюдения</t>
  </si>
  <si>
    <t>Оказание услуг по испытаниям пожарных гидрантов</t>
  </si>
  <si>
    <t>Оказание услуг по продлению сертификатов открытых ключей ЭЦП (ФСС)</t>
  </si>
  <si>
    <t>2022-2023</t>
  </si>
  <si>
    <t>Поставка сувенирной продукции</t>
  </si>
  <si>
    <t>Оказание услуг по проведению медицинских осмотров сотрудников на nCOVID</t>
  </si>
  <si>
    <t>Оказание услуг по обучению персонала на тему "Проведение профессиональной гигиенической подготовки и аттестации сотрудников"</t>
  </si>
  <si>
    <t xml:space="preserve">Постава продуктов глубокой заморозки  на 1 полугодие </t>
  </si>
  <si>
    <t>Постава продуктов глубокой заморозки  на 2 полугодие</t>
  </si>
  <si>
    <t>Поставка мяса курицы 1 квартал</t>
  </si>
  <si>
    <t>Поставка мяса курицы 2 квартал</t>
  </si>
  <si>
    <t>Поставка мяса курицы 3 квартал</t>
  </si>
  <si>
    <t>Поставка мяса курицы 4 квартал</t>
  </si>
  <si>
    <t>Поставка сыров на 1 квартал</t>
  </si>
  <si>
    <t xml:space="preserve">Поставка мясных колбасных изделий на 1 полугодие </t>
  </si>
  <si>
    <t>Поставка мясных колбасных изделий на 2 полугодие</t>
  </si>
  <si>
    <t>Поставка бакалейной продукции на 1 полугодие</t>
  </si>
  <si>
    <t>Поставка бакалейной продукции на 2 полугодие</t>
  </si>
  <si>
    <t>2223</t>
  </si>
  <si>
    <t>2224</t>
  </si>
  <si>
    <t>2228</t>
  </si>
  <si>
    <t>Поставка чистящих и моющих средств на первое полугодие .</t>
  </si>
  <si>
    <t xml:space="preserve">Поставка чистящих и моющих средств на второе полугодие </t>
  </si>
  <si>
    <t>Оказание услуг по  проведению профессиональных осмотров</t>
  </si>
  <si>
    <t>Оказание услуг периодической подписке на печатные издания первое полугодие</t>
  </si>
  <si>
    <t>Оказание услуг периодической подписке на печатные издания второе полугодие</t>
  </si>
  <si>
    <t>Оказание услуг по обучению по программе функциональная диагностика</t>
  </si>
  <si>
    <t>Оказание услуг по обучению  на тему физиотерапия</t>
  </si>
  <si>
    <t>Оказание услуг по обучению на тему терапия</t>
  </si>
  <si>
    <t>2218</t>
  </si>
  <si>
    <t>Оказание услуг по техническому обслуживанию лифтового оборудования</t>
  </si>
  <si>
    <t xml:space="preserve">Продукты питания </t>
  </si>
  <si>
    <t>сумма 2022</t>
  </si>
  <si>
    <t xml:space="preserve"> - услуги связи и передачи данных</t>
  </si>
  <si>
    <t xml:space="preserve">    - подготовка кадров</t>
  </si>
  <si>
    <t xml:space="preserve">         - IT-услуги</t>
  </si>
  <si>
    <t>98</t>
  </si>
  <si>
    <t>99</t>
  </si>
  <si>
    <t>100</t>
  </si>
  <si>
    <t>107</t>
  </si>
  <si>
    <t>108</t>
  </si>
  <si>
    <t>Оказание услуг по обучению на тему "охрана здоровья работников промышленных и других предприятий"</t>
  </si>
  <si>
    <t>Оказание услуг по установки программы для ЭВМ «СБИС ЭДО Полный 200 пакетов»</t>
  </si>
  <si>
    <t xml:space="preserve">Поставка сахара на первое полугодие </t>
  </si>
  <si>
    <t>Поставка сахара на второе полугодие</t>
  </si>
  <si>
    <t xml:space="preserve">Поставка чая и кофе на первое полугодие </t>
  </si>
  <si>
    <t xml:space="preserve">Поставка чая и кофе на второе полугодие </t>
  </si>
  <si>
    <t>Поставка строительного материала на первое полугодие</t>
  </si>
  <si>
    <t>Поставка строительного материала на второе полугодие</t>
  </si>
  <si>
    <t>84.25.11.120</t>
  </si>
  <si>
    <t>84.25</t>
  </si>
  <si>
    <t>33.13.13.000</t>
  </si>
  <si>
    <t>33.12.29.000</t>
  </si>
  <si>
    <t xml:space="preserve">Поставка консервы рыбы и морепродуктов </t>
  </si>
  <si>
    <t xml:space="preserve">Поставка куриных колбас </t>
  </si>
  <si>
    <t>32</t>
  </si>
  <si>
    <t>33</t>
  </si>
  <si>
    <t>58.30</t>
  </si>
  <si>
    <t>58.29.3</t>
  </si>
  <si>
    <t>47.78.3</t>
  </si>
  <si>
    <t>47.78</t>
  </si>
  <si>
    <t>06.20.10</t>
  </si>
  <si>
    <t>06.20.</t>
  </si>
  <si>
    <t>Поставка масло-жировой продукции на 1 квартал</t>
  </si>
  <si>
    <t>Поставка масло-жировой продукции на 2 квартал</t>
  </si>
  <si>
    <t>Поставка масло-жировой продукции на 3 квартал</t>
  </si>
  <si>
    <t>Поставка масло-жировой продукции на 4 квартал</t>
  </si>
  <si>
    <t>167</t>
  </si>
  <si>
    <t>Поставка консервированных овощей, грибов, фруктов и пр.  на четвертый квартал</t>
  </si>
  <si>
    <t>Поставка консервированных овощей, грибов, фруктов и пр. на третий квартал</t>
  </si>
  <si>
    <t>Поставка консервированных овощей, грибов, фруктов и пр. на второй квартал</t>
  </si>
  <si>
    <t xml:space="preserve">Поставка консервированных овощей, грибов, фруктов и пр.  на первый квартал </t>
  </si>
  <si>
    <t>168</t>
  </si>
  <si>
    <t>169</t>
  </si>
  <si>
    <t>170</t>
  </si>
  <si>
    <t>171</t>
  </si>
  <si>
    <t>01.10..2022</t>
  </si>
  <si>
    <t>31.06.2022</t>
  </si>
  <si>
    <t xml:space="preserve">Победитель работает без НДС. </t>
  </si>
  <si>
    <t>38</t>
  </si>
  <si>
    <t>39</t>
  </si>
  <si>
    <t>40</t>
  </si>
  <si>
    <t>41</t>
  </si>
  <si>
    <t>42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</si>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</sst>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  <numFmt numFmtId="184" formatCode="[$-FC19]dd\ mmmm\ yyyy\ \г\.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2222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5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6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/>
    <xf numFmtId="183" fontId="2" fillId="0" borderId="0"/>
    <xf numFmtId="183" fontId="6" fillId="0" borderId="0"/>
    <xf numFmtId="183" fontId="88" fillId="0" borderId="0" applyNumberFormat="0" applyFill="0" applyBorder="0" applyAlignment="0" applyProtection="0"/>
    <xf numFmtId="0" fontId="9" fillId="10" borderId="11" applyNumberFormat="0" applyFont="0" applyAlignment="0" applyProtection="0"/>
  </cellStyleXfs>
  <cellXfs count="323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49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 wrapText="1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0" applyNumberFormat="1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/>
    </xf>
    <xf numFmtId="4" fontId="15" fillId="75" borderId="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49" fontId="15" fillId="75" borderId="1" xfId="8" applyNumberFormat="1" applyFont="1" applyFill="1" applyBorder="1" applyAlignment="1">
      <alignment horizontal="center" vertical="center"/>
    </xf>
    <xf numFmtId="183" fontId="15" fillId="75" borderId="1" xfId="8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/>
    </xf>
    <xf numFmtId="49" fontId="15" fillId="75" borderId="1" xfId="0" applyNumberFormat="1" applyFont="1" applyFill="1" applyBorder="1" applyAlignment="1">
      <alignment horizontal="center" vertical="center"/>
    </xf>
    <xf numFmtId="183" fontId="86" fillId="75" borderId="1" xfId="0" applyNumberFormat="1" applyFont="1" applyFill="1" applyBorder="1" applyAlignment="1">
      <alignment horizontal="center" vertical="center" wrapText="1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8" applyNumberFormat="1" applyFont="1" applyFill="1" applyBorder="1" applyAlignment="1">
      <alignment horizontal="center" vertical="center" wrapText="1"/>
    </xf>
    <xf numFmtId="4" fontId="15" fillId="75" borderId="1" xfId="8" applyNumberFormat="1" applyFont="1" applyFill="1" applyBorder="1" applyAlignment="1">
      <alignment horizontal="center" vertical="center" wrapText="1"/>
    </xf>
    <xf numFmtId="49" fontId="15" fillId="75" borderId="1" xfId="8" applyNumberFormat="1" applyFont="1" applyFill="1" applyBorder="1" applyAlignment="1">
      <alignment horizontal="center" vertical="center" wrapText="1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7" fillId="0" borderId="0" xfId="0" applyFont="1"/>
    <xf numFmtId="183" fontId="85" fillId="76" borderId="1" xfId="0" applyFont="1" applyFill="1" applyBorder="1" applyAlignment="1">
      <alignment horizontal="center" vertical="center" wrapText="1"/>
    </xf>
    <xf numFmtId="183" fontId="15" fillId="76" borderId="1" xfId="0" applyFont="1" applyFill="1" applyBorder="1" applyAlignment="1">
      <alignment horizontal="center" vertical="center" wrapText="1"/>
    </xf>
    <xf numFmtId="2" fontId="85" fillId="76" borderId="1" xfId="0" applyNumberFormat="1" applyFont="1" applyFill="1" applyBorder="1" applyAlignment="1">
      <alignment horizontal="center" vertical="center"/>
    </xf>
    <xf numFmtId="4" fontId="15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/>
    </xf>
    <xf numFmtId="183" fontId="15" fillId="76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3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4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4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4" fontId="83" fillId="75" borderId="1" xfId="0" applyNumberFormat="1" applyFont="1" applyFill="1" applyBorder="1" applyAlignment="1">
      <alignment horizontal="center" vertical="center"/>
    </xf>
    <xf numFmtId="4" fontId="83" fillId="75" borderId="3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49" fontId="89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/>
    </xf>
    <xf numFmtId="183" fontId="84" fillId="75" borderId="0" xfId="0" applyNumberFormat="1" applyFont="1" applyFill="1" applyBorder="1" applyAlignment="1">
      <alignment horizontal="center" vertical="center" wrapText="1"/>
    </xf>
    <xf numFmtId="183" fontId="89" fillId="75" borderId="0" xfId="0" applyNumberFormat="1" applyFont="1" applyFill="1" applyBorder="1" applyAlignment="1">
      <alignment horizontal="center" vertical="center" wrapText="1"/>
    </xf>
    <xf numFmtId="183" fontId="83" fillId="75" borderId="0" xfId="0" applyNumberFormat="1" applyFont="1" applyFill="1" applyBorder="1" applyAlignment="1">
      <alignment horizontal="center" vertical="center" wrapText="1"/>
    </xf>
    <xf numFmtId="183" fontId="84" fillId="75" borderId="0" xfId="8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>
      <alignment horizontal="center" vertical="center"/>
    </xf>
    <xf numFmtId="183" fontId="84" fillId="75" borderId="0" xfId="0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83" fontId="84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14" fontId="89" fillId="75" borderId="1" xfId="0" applyNumberFormat="1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9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183" fontId="83" fillId="75" borderId="0" xfId="0" applyFont="1" applyFill="1" applyAlignment="1">
      <alignment wrapText="1"/>
    </xf>
    <xf numFmtId="14" fontId="83" fillId="75" borderId="1" xfId="0" applyNumberFormat="1" applyFont="1" applyFill="1" applyBorder="1" applyAlignment="1">
      <alignment horizontal="center" vertical="center" wrapText="1"/>
    </xf>
    <xf numFmtId="183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 vertical="center" wrapText="1"/>
    </xf>
    <xf numFmtId="183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4" fontId="89" fillId="75" borderId="0" xfId="0" applyNumberFormat="1" applyFont="1" applyFill="1" applyBorder="1" applyAlignment="1">
      <alignment horizontal="center" vertical="center"/>
    </xf>
    <xf numFmtId="14" fontId="83" fillId="75" borderId="0" xfId="0" applyNumberFormat="1" applyFont="1" applyFill="1" applyBorder="1" applyAlignment="1">
      <alignment horizontal="center" vertical="center"/>
    </xf>
    <xf numFmtId="14" fontId="89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3" fontId="83" fillId="75" borderId="0" xfId="0" applyFont="1" applyFill="1" applyBorder="1"/>
    <xf numFmtId="183" fontId="83" fillId="75" borderId="3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183" fontId="83" fillId="75" borderId="0" xfId="8" applyFont="1" applyFill="1" applyBorder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83" fontId="83" fillId="75" borderId="0" xfId="8" applyNumberFormat="1" applyFont="1" applyFill="1" applyBorder="1" applyAlignment="1">
      <alignment horizontal="center" vertical="center" wrapText="1"/>
    </xf>
    <xf numFmtId="2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9" fontId="83" fillId="75" borderId="0" xfId="8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 wrapText="1"/>
    </xf>
    <xf numFmtId="49" fontId="83" fillId="75" borderId="31" xfId="0" applyNumberFormat="1" applyFont="1" applyFill="1" applyBorder="1" applyAlignment="1">
      <alignment horizontal="center" vertical="center" wrapText="1"/>
    </xf>
    <xf numFmtId="183" fontId="83" fillId="75" borderId="31" xfId="0" applyFont="1" applyFill="1" applyBorder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60312" applyNumberFormat="1" applyFont="1" applyFill="1" applyBorder="1" applyAlignment="1">
      <alignment horizontal="center" vertical="center" wrapText="1"/>
    </xf>
    <xf numFmtId="2" fontId="83" fillId="75" borderId="1" xfId="8" applyNumberFormat="1" applyFont="1" applyFill="1" applyBorder="1" applyAlignment="1">
      <alignment horizontal="center" vertical="center" wrapText="1"/>
    </xf>
    <xf numFmtId="183" fontId="83" fillId="75" borderId="1" xfId="0" applyNumberFormat="1" applyFont="1" applyFill="1" applyBorder="1" applyAlignment="1">
      <alignment horizontal="center" vertical="center"/>
    </xf>
    <xf numFmtId="2" fontId="83" fillId="75" borderId="1" xfId="0" applyNumberFormat="1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183" fontId="84" fillId="75" borderId="1" xfId="0" applyNumberFormat="1" applyFont="1" applyFill="1" applyBorder="1" applyAlignment="1">
      <alignment horizontal="center" vertical="center" wrapText="1"/>
    </xf>
    <xf numFmtId="49" fontId="89" fillId="75" borderId="1" xfId="0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 wrapText="1"/>
    </xf>
    <xf numFmtId="183" fontId="83" fillId="0" borderId="0" xfId="0" applyFont="1" applyFill="1" applyBorder="1" applyAlignment="1">
      <alignment horizontal="center" vertical="center"/>
    </xf>
    <xf numFmtId="183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8" applyNumberFormat="1" applyFont="1" applyFill="1" applyBorder="1" applyAlignment="1">
      <alignment horizontal="center" vertical="center"/>
    </xf>
    <xf numFmtId="183" fontId="84" fillId="75" borderId="1" xfId="8" applyNumberFormat="1" applyFont="1" applyFill="1" applyBorder="1" applyAlignment="1">
      <alignment horizontal="center" vertical="center" wrapText="1"/>
    </xf>
    <xf numFmtId="183" fontId="83" fillId="75" borderId="1" xfId="8" applyNumberFormat="1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 wrapText="1"/>
    </xf>
    <xf numFmtId="183" fontId="92" fillId="75" borderId="1" xfId="0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center" vertical="center" wrapText="1"/>
    </xf>
    <xf numFmtId="2" fontId="84" fillId="75" borderId="1" xfId="0" applyNumberFormat="1" applyFont="1" applyFill="1" applyBorder="1" applyAlignment="1">
      <alignment horizontal="center" vertical="center" wrapText="1"/>
    </xf>
    <xf numFmtId="2" fontId="89" fillId="75" borderId="1" xfId="0" applyNumberFormat="1" applyFont="1" applyFill="1" applyBorder="1" applyAlignment="1">
      <alignment horizontal="center" vertical="center" wrapText="1"/>
    </xf>
    <xf numFmtId="49" fontId="84" fillId="75" borderId="1" xfId="60313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/>
    </xf>
    <xf numFmtId="183" fontId="91" fillId="75" borderId="1" xfId="0" applyFont="1" applyFill="1" applyBorder="1" applyAlignment="1">
      <alignment horizontal="center" vertical="center"/>
    </xf>
    <xf numFmtId="17" fontId="84" fillId="75" borderId="1" xfId="8" applyNumberFormat="1" applyFont="1" applyFill="1" applyBorder="1" applyAlignment="1">
      <alignment horizontal="center" vertical="center"/>
    </xf>
    <xf numFmtId="4" fontId="83" fillId="75" borderId="1" xfId="8" applyNumberFormat="1" applyFont="1" applyFill="1" applyBorder="1" applyAlignment="1">
      <alignment horizontal="center" vertical="center" wrapText="1"/>
    </xf>
    <xf numFmtId="183" fontId="83" fillId="77" borderId="1" xfId="0" applyFont="1" applyFill="1" applyBorder="1" applyAlignment="1">
      <alignment horizontal="center" vertical="center"/>
    </xf>
    <xf numFmtId="183" fontId="83" fillId="77" borderId="1" xfId="0" applyFont="1" applyFill="1" applyBorder="1" applyAlignment="1">
      <alignment horizontal="center" vertical="center" wrapText="1"/>
    </xf>
    <xf numFmtId="14" fontId="83" fillId="77" borderId="1" xfId="0" applyNumberFormat="1" applyFont="1" applyFill="1" applyBorder="1" applyAlignment="1">
      <alignment horizontal="center" vertical="center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 wrapText="1"/>
    </xf>
    <xf numFmtId="184" fontId="85" fillId="75" borderId="1" xfId="0" applyNumberFormat="1" applyFont="1" applyFill="1" applyBorder="1" applyAlignment="1">
      <alignment horizontal="center" vertical="center" wrapText="1"/>
    </xf>
    <xf numFmtId="14" fontId="85" fillId="75" borderId="1" xfId="0" applyNumberFormat="1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183" fontId="79" fillId="75" borderId="1" xfId="0" applyFont="1" applyFill="1" applyBorder="1"/>
    <xf numFmtId="183" fontId="79" fillId="75" borderId="0" xfId="0" applyFont="1" applyFill="1"/>
    <xf numFmtId="183" fontId="79" fillId="75" borderId="0" xfId="0" applyFont="1" applyFill="1" applyBorder="1"/>
    <xf numFmtId="183" fontId="84" fillId="75" borderId="1" xfId="8" applyFont="1" applyFill="1" applyBorder="1" applyAlignment="1">
      <alignment horizontal="center" vertical="center" wrapText="1"/>
    </xf>
    <xf numFmtId="183" fontId="89" fillId="75" borderId="1" xfId="0" applyFont="1" applyFill="1" applyBorder="1" applyAlignment="1">
      <alignment horizontal="center" vertical="center" wrapText="1"/>
    </xf>
    <xf numFmtId="183" fontId="84" fillId="75" borderId="1" xfId="60312" applyFont="1" applyFill="1" applyBorder="1" applyAlignment="1">
      <alignment horizontal="center" vertical="center" wrapText="1"/>
    </xf>
    <xf numFmtId="183" fontId="83" fillId="75" borderId="1" xfId="8" applyFont="1" applyFill="1" applyBorder="1" applyAlignment="1">
      <alignment horizontal="center" vertical="center" wrapText="1"/>
    </xf>
    <xf numFmtId="183" fontId="83" fillId="75" borderId="1" xfId="60312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0" fontId="85" fillId="0" borderId="1" xfId="0" applyNumberFormat="1" applyFont="1" applyBorder="1" applyAlignment="1">
      <alignment horizontal="center" vertical="center"/>
    </xf>
    <xf numFmtId="183" fontId="85" fillId="75" borderId="0" xfId="0" applyNumberFormat="1" applyFont="1" applyFill="1" applyBorder="1" applyAlignment="1">
      <alignment horizontal="center" vertical="center"/>
    </xf>
    <xf numFmtId="183" fontId="15" fillId="75" borderId="0" xfId="8" applyFont="1" applyFill="1" applyBorder="1" applyAlignment="1">
      <alignment horizontal="center" vertical="center" wrapText="1"/>
    </xf>
    <xf numFmtId="49" fontId="15" fillId="75" borderId="0" xfId="0" applyNumberFormat="1" applyFont="1" applyFill="1" applyBorder="1" applyAlignment="1">
      <alignment horizontal="center" vertical="center"/>
    </xf>
    <xf numFmtId="183" fontId="15" fillId="75" borderId="0" xfId="8" applyNumberFormat="1" applyFont="1" applyFill="1" applyBorder="1" applyAlignment="1">
      <alignment horizontal="center" vertical="center" wrapText="1"/>
    </xf>
    <xf numFmtId="183" fontId="85" fillId="75" borderId="0" xfId="0" applyFont="1" applyFill="1" applyBorder="1" applyAlignment="1">
      <alignment horizontal="center" vertical="center" wrapText="1"/>
    </xf>
    <xf numFmtId="183" fontId="15" fillId="75" borderId="0" xfId="0" applyFont="1" applyFill="1" applyBorder="1" applyAlignment="1">
      <alignment horizontal="center" vertical="center" wrapText="1"/>
    </xf>
    <xf numFmtId="2" fontId="1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0" xfId="0" applyNumberFormat="1" applyFont="1" applyFill="1" applyBorder="1" applyAlignment="1">
      <alignment horizontal="center" vertical="center"/>
    </xf>
    <xf numFmtId="183" fontId="85" fillId="75" borderId="0" xfId="0" applyFont="1" applyFill="1" applyBorder="1" applyAlignment="1">
      <alignment horizontal="center" vertical="center"/>
    </xf>
    <xf numFmtId="4" fontId="15" fillId="75" borderId="0" xfId="0" applyNumberFormat="1" applyFont="1" applyFill="1" applyBorder="1" applyAlignment="1">
      <alignment horizontal="center" vertical="center" wrapText="1"/>
    </xf>
    <xf numFmtId="4" fontId="86" fillId="75" borderId="0" xfId="0" applyNumberFormat="1" applyFont="1" applyFill="1" applyBorder="1" applyAlignment="1">
      <alignment horizontal="center" vertical="center"/>
    </xf>
    <xf numFmtId="14" fontId="85" fillId="75" borderId="0" xfId="0" applyNumberFormat="1" applyFont="1" applyFill="1" applyBorder="1" applyAlignment="1">
      <alignment horizontal="center" vertical="center"/>
    </xf>
    <xf numFmtId="183" fontId="15" fillId="75" borderId="0" xfId="0" applyNumberFormat="1" applyFont="1" applyFill="1" applyBorder="1" applyAlignment="1">
      <alignment horizontal="center" vertical="center" wrapText="1"/>
    </xf>
    <xf numFmtId="183" fontId="15" fillId="75" borderId="0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0" xfId="0" applyFont="1" applyFill="1" applyBorder="1" applyAlignment="1">
      <alignment horizontal="center" vertical="center"/>
    </xf>
    <xf numFmtId="183" fontId="86" fillId="75" borderId="0" xfId="0" applyNumberFormat="1" applyFont="1" applyFill="1" applyBorder="1" applyAlignment="1">
      <alignment horizontal="center" vertical="center" wrapText="1"/>
    </xf>
    <xf numFmtId="14" fontId="86" fillId="75" borderId="0" xfId="0" applyNumberFormat="1" applyFont="1" applyFill="1" applyBorder="1" applyAlignment="1">
      <alignment horizontal="center" vertical="center" wrapText="1"/>
    </xf>
    <xf numFmtId="14" fontId="85" fillId="75" borderId="0" xfId="0" applyNumberFormat="1" applyFont="1" applyFill="1" applyBorder="1" applyAlignment="1">
      <alignment horizontal="center" vertical="center" wrapText="1"/>
    </xf>
    <xf numFmtId="183" fontId="85" fillId="75" borderId="0" xfId="0" applyNumberFormat="1" applyFont="1" applyFill="1" applyBorder="1" applyAlignment="1">
      <alignment horizontal="center" vertical="center" wrapText="1"/>
    </xf>
    <xf numFmtId="49" fontId="15" fillId="75" borderId="0" xfId="8" applyNumberFormat="1" applyFont="1" applyFill="1" applyBorder="1" applyAlignment="1">
      <alignment horizontal="center" vertical="center"/>
    </xf>
    <xf numFmtId="183" fontId="0" fillId="75" borderId="0" xfId="0" applyFill="1" applyBorder="1"/>
    <xf numFmtId="183" fontId="0" fillId="75" borderId="0" xfId="0" applyFill="1"/>
    <xf numFmtId="183" fontId="84" fillId="75" borderId="1" xfId="60312" applyNumberFormat="1" applyFont="1" applyFill="1" applyBorder="1" applyAlignment="1">
      <alignment horizontal="center" vertical="center" wrapText="1"/>
    </xf>
    <xf numFmtId="2" fontId="84" fillId="75" borderId="1" xfId="0" applyNumberFormat="1" applyFont="1" applyFill="1" applyBorder="1" applyAlignment="1">
      <alignment horizontal="center" vertical="center"/>
    </xf>
    <xf numFmtId="2" fontId="84" fillId="75" borderId="1" xfId="8" applyNumberFormat="1" applyFont="1" applyFill="1" applyBorder="1" applyAlignment="1">
      <alignment horizontal="center" vertical="center" wrapText="1"/>
    </xf>
    <xf numFmtId="183" fontId="79" fillId="75" borderId="0" xfId="0" applyFont="1" applyFill="1" applyAlignment="1">
      <alignment wrapText="1"/>
    </xf>
    <xf numFmtId="183" fontId="84" fillId="75" borderId="32" xfId="0" applyFont="1" applyFill="1" applyBorder="1" applyAlignment="1">
      <alignment horizontal="center" vertical="center" wrapText="1"/>
    </xf>
    <xf numFmtId="49" fontId="95" fillId="75" borderId="1" xfId="0" applyNumberFormat="1" applyFont="1" applyFill="1" applyBorder="1" applyAlignment="1">
      <alignment horizontal="center" vertical="center" wrapText="1"/>
    </xf>
    <xf numFmtId="14" fontId="95" fillId="75" borderId="1" xfId="0" applyNumberFormat="1" applyFont="1" applyFill="1" applyBorder="1" applyAlignment="1">
      <alignment horizontal="center" vertical="center" wrapText="1"/>
    </xf>
    <xf numFmtId="183" fontId="95" fillId="75" borderId="0" xfId="0" applyNumberFormat="1" applyFont="1" applyFill="1" applyBorder="1" applyAlignment="1">
      <alignment horizontal="center" vertical="center"/>
    </xf>
    <xf numFmtId="183" fontId="95" fillId="75" borderId="0" xfId="8" applyFont="1" applyFill="1" applyBorder="1" applyAlignment="1">
      <alignment horizontal="center" vertical="center" wrapText="1"/>
    </xf>
    <xf numFmtId="49" fontId="95" fillId="75" borderId="0" xfId="0" applyNumberFormat="1" applyFont="1" applyFill="1" applyBorder="1" applyAlignment="1">
      <alignment horizontal="center" vertical="center"/>
    </xf>
    <xf numFmtId="183" fontId="95" fillId="75" borderId="0" xfId="8" applyNumberFormat="1" applyFont="1" applyFill="1" applyBorder="1" applyAlignment="1">
      <alignment horizontal="center" vertical="center" wrapText="1"/>
    </xf>
    <xf numFmtId="183" fontId="95" fillId="75" borderId="0" xfId="0" applyFont="1" applyFill="1" applyBorder="1" applyAlignment="1">
      <alignment horizontal="center" vertical="center" wrapText="1"/>
    </xf>
    <xf numFmtId="2" fontId="9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95" fillId="75" borderId="0" xfId="0" applyNumberFormat="1" applyFont="1" applyFill="1" applyBorder="1" applyAlignment="1">
      <alignment horizontal="center" vertical="center"/>
    </xf>
    <xf numFmtId="183" fontId="95" fillId="75" borderId="0" xfId="0" applyFont="1" applyFill="1" applyBorder="1" applyAlignment="1">
      <alignment horizontal="center" vertical="center"/>
    </xf>
    <xf numFmtId="4" fontId="95" fillId="75" borderId="0" xfId="0" applyNumberFormat="1" applyFont="1" applyFill="1" applyBorder="1" applyAlignment="1">
      <alignment horizontal="center" vertical="center" wrapText="1"/>
    </xf>
    <xf numFmtId="14" fontId="95" fillId="75" borderId="0" xfId="0" applyNumberFormat="1" applyFont="1" applyFill="1" applyBorder="1" applyAlignment="1">
      <alignment horizontal="center" vertical="center"/>
    </xf>
    <xf numFmtId="183" fontId="95" fillId="75" borderId="0" xfId="0" applyNumberFormat="1" applyFont="1" applyFill="1" applyBorder="1" applyAlignment="1">
      <alignment horizontal="center" vertical="center" wrapText="1"/>
    </xf>
    <xf numFmtId="183" fontId="95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95" fillId="75" borderId="0" xfId="0" applyNumberFormat="1" applyFont="1" applyFill="1" applyBorder="1" applyAlignment="1">
      <alignment horizontal="center" vertical="center" wrapText="1"/>
    </xf>
    <xf numFmtId="49" fontId="95" fillId="75" borderId="0" xfId="8" applyNumberFormat="1" applyFont="1" applyFill="1" applyBorder="1" applyAlignment="1">
      <alignment horizontal="center" vertical="center"/>
    </xf>
    <xf numFmtId="183" fontId="95" fillId="75" borderId="0" xfId="0" applyFont="1" applyFill="1" applyBorder="1"/>
    <xf numFmtId="183" fontId="95" fillId="75" borderId="0" xfId="0" applyFont="1" applyFill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4" fontId="15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/>
    </xf>
    <xf numFmtId="2" fontId="100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39" xfId="0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 wrapText="1"/>
    </xf>
    <xf numFmtId="4" fontId="93" fillId="75" borderId="1" xfId="0" applyNumberFormat="1" applyFont="1" applyFill="1" applyBorder="1" applyAlignment="1">
      <alignment horizontal="center" vertical="center"/>
    </xf>
    <xf numFmtId="2" fontId="93" fillId="75" borderId="3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/>
    </xf>
    <xf numFmtId="183" fontId="89" fillId="75" borderId="31" xfId="0" applyFont="1" applyFill="1" applyBorder="1" applyAlignment="1">
      <alignment horizontal="center" vertical="center" wrapText="1"/>
    </xf>
    <xf numFmtId="183" fontId="92" fillId="75" borderId="0" xfId="0" applyFont="1" applyFill="1" applyAlignment="1">
      <alignment horizontal="center" vertical="center"/>
    </xf>
    <xf numFmtId="183" fontId="99" fillId="75" borderId="0" xfId="0" applyFont="1" applyFill="1" applyAlignment="1">
      <alignment horizontal="center" vertical="center"/>
    </xf>
    <xf numFmtId="4" fontId="90" fillId="75" borderId="1" xfId="0" applyNumberFormat="1" applyFont="1" applyFill="1" applyBorder="1" applyAlignment="1">
      <alignment horizontal="center" vertical="center"/>
    </xf>
    <xf numFmtId="183" fontId="85" fillId="75" borderId="0" xfId="0" applyFont="1" applyFill="1" applyAlignment="1">
      <alignment horizontal="center"/>
    </xf>
    <xf numFmtId="183" fontId="101" fillId="75" borderId="0" xfId="0" applyFont="1" applyFill="1"/>
    <xf numFmtId="183" fontId="102" fillId="75" borderId="0" xfId="0" applyFont="1" applyFill="1" applyAlignment="1">
      <alignment horizontal="center"/>
    </xf>
    <xf numFmtId="183" fontId="85" fillId="75" borderId="0" xfId="0" applyFont="1" applyFill="1" applyAlignment="1">
      <alignment horizontal="center" wrapText="1"/>
    </xf>
    <xf numFmtId="183" fontId="102" fillId="75" borderId="0" xfId="0" applyFont="1" applyFill="1" applyAlignment="1">
      <alignment horizontal="center" vertical="center" wrapText="1"/>
    </xf>
    <xf numFmtId="183" fontId="102" fillId="75" borderId="0" xfId="0" applyFont="1" applyFill="1" applyBorder="1" applyAlignment="1">
      <alignment horizontal="center" vertical="center" wrapText="1"/>
    </xf>
    <xf numFmtId="183" fontId="85" fillId="0" borderId="0" xfId="0" applyFont="1" applyFill="1" applyAlignment="1">
      <alignment horizontal="center"/>
    </xf>
    <xf numFmtId="183" fontId="83" fillId="75" borderId="0" xfId="0" applyNumberFormat="1" applyFont="1" applyFill="1" applyBorder="1" applyAlignment="1">
      <alignment horizontal="center" vertical="center"/>
    </xf>
    <xf numFmtId="14" fontId="103" fillId="75" borderId="1" xfId="0" applyNumberFormat="1" applyFont="1" applyFill="1" applyBorder="1" applyAlignment="1">
      <alignment horizontal="center" vertical="center"/>
    </xf>
    <xf numFmtId="14" fontId="104" fillId="75" borderId="1" xfId="0" applyNumberFormat="1" applyFont="1" applyFill="1" applyBorder="1" applyAlignment="1">
      <alignment horizontal="center" vertical="center" wrapText="1"/>
    </xf>
    <xf numFmtId="49" fontId="83" fillId="75" borderId="1" xfId="8" applyNumberFormat="1" applyFont="1" applyFill="1" applyBorder="1" applyAlignment="1">
      <alignment horizontal="center" vertical="center" wrapText="1"/>
    </xf>
    <xf numFmtId="183" fontId="105" fillId="75" borderId="1" xfId="0" applyFont="1" applyFill="1" applyBorder="1"/>
    <xf numFmtId="183" fontId="106" fillId="75" borderId="0" xfId="0" applyFont="1" applyFill="1"/>
    <xf numFmtId="183" fontId="105" fillId="75" borderId="0" xfId="0" applyFont="1" applyFill="1"/>
    <xf numFmtId="2" fontId="93" fillId="75" borderId="1" xfId="0" applyNumberFormat="1" applyFont="1" applyFill="1" applyBorder="1" applyAlignment="1">
      <alignment horizontal="center" vertical="center"/>
    </xf>
    <xf numFmtId="0" fontId="83" fillId="75" borderId="0" xfId="0" applyNumberFormat="1" applyFont="1" applyFill="1" applyAlignment="1">
      <alignment horizontal="center" vertical="center"/>
    </xf>
    <xf numFmtId="182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2" fontId="83" fillId="77" borderId="1" xfId="0" applyNumberFormat="1" applyFont="1" applyFill="1" applyBorder="1" applyAlignment="1">
      <alignment horizontal="center" vertical="center"/>
    </xf>
    <xf numFmtId="4" fontId="84" fillId="75" borderId="31" xfId="0" applyNumberFormat="1" applyFont="1" applyFill="1" applyBorder="1" applyAlignment="1">
      <alignment horizontal="center" vertical="center" wrapText="1"/>
    </xf>
    <xf numFmtId="4" fontId="84" fillId="75" borderId="31" xfId="0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183" fontId="102" fillId="75" borderId="0" xfId="0" applyFont="1" applyFill="1" applyAlignment="1">
      <alignment horizontal="center" wrapText="1"/>
    </xf>
    <xf numFmtId="183" fontId="85" fillId="75" borderId="1" xfId="0" applyFont="1" applyFill="1" applyBorder="1" applyAlignment="1">
      <alignment wrapText="1"/>
    </xf>
    <xf numFmtId="4" fontId="83" fillId="75" borderId="3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/>
    </xf>
    <xf numFmtId="183" fontId="84" fillId="75" borderId="1" xfId="0" applyFont="1" applyFill="1" applyBorder="1"/>
    <xf numFmtId="183" fontId="15" fillId="75" borderId="0" xfId="0" applyFont="1" applyFill="1" applyAlignment="1">
      <alignment horizontal="center"/>
    </xf>
    <xf numFmtId="183" fontId="84" fillId="75" borderId="0" xfId="0" applyFont="1" applyFill="1" applyAlignment="1">
      <alignment wrapText="1"/>
    </xf>
    <xf numFmtId="183" fontId="84" fillId="75" borderId="0" xfId="0" applyFont="1" applyFill="1"/>
    <xf numFmtId="183" fontId="96" fillId="75" borderId="0" xfId="0" applyFont="1" applyFill="1" applyAlignment="1">
      <alignment horizontal="center" vertical="center" wrapText="1"/>
    </xf>
    <xf numFmtId="49" fontId="96" fillId="75" borderId="0" xfId="0" applyNumberFormat="1" applyFont="1" applyFill="1" applyAlignment="1">
      <alignment horizontal="center" vertical="center" wrapText="1"/>
    </xf>
    <xf numFmtId="183" fontId="41" fillId="75" borderId="0" xfId="0" applyFont="1" applyFill="1" applyAlignment="1">
      <alignment horizontal="center" vertical="center" wrapText="1"/>
    </xf>
    <xf numFmtId="183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3" fontId="83" fillId="75" borderId="0" xfId="0" applyFont="1" applyFill="1" applyAlignment="1">
      <alignment horizontal="right" vertical="center" wrapText="1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49" fontId="90" fillId="75" borderId="34" xfId="0" applyNumberFormat="1" applyFont="1" applyFill="1" applyBorder="1" applyAlignment="1">
      <alignment horizontal="center" vertical="center" wrapText="1"/>
    </xf>
    <xf numFmtId="183" fontId="83" fillId="75" borderId="35" xfId="0" applyFont="1" applyFill="1" applyBorder="1" applyAlignment="1">
      <alignment horizontal="center" vertical="center" wrapText="1"/>
    </xf>
    <xf numFmtId="183" fontId="83" fillId="75" borderId="40" xfId="0" applyFont="1" applyFill="1" applyBorder="1" applyAlignment="1">
      <alignment horizontal="center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90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90" fillId="75" borderId="35" xfId="0" applyNumberFormat="1" applyFont="1" applyFill="1" applyBorder="1" applyAlignment="1">
      <alignment horizontal="center" vertical="center" wrapText="1"/>
    </xf>
    <xf numFmtId="49" fontId="90" fillId="75" borderId="36" xfId="0" applyNumberFormat="1" applyFont="1" applyFill="1" applyBorder="1" applyAlignment="1">
      <alignment horizontal="center" vertical="center" wrapText="1"/>
    </xf>
    <xf numFmtId="49" fontId="90" fillId="75" borderId="34" xfId="0" applyNumberFormat="1" applyFont="1" applyFill="1" applyBorder="1" applyAlignment="1">
      <alignment horizontal="left" vertical="center" wrapText="1"/>
    </xf>
    <xf numFmtId="49" fontId="90" fillId="75" borderId="35" xfId="0" applyNumberFormat="1" applyFont="1" applyFill="1" applyBorder="1" applyAlignment="1">
      <alignment horizontal="left" vertical="center" wrapText="1"/>
    </xf>
    <xf numFmtId="49" fontId="90" fillId="75" borderId="36" xfId="0" applyNumberFormat="1" applyFont="1" applyFill="1" applyBorder="1" applyAlignment="1">
      <alignment horizontal="left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3" fontId="93" fillId="77" borderId="1" xfId="0" applyFont="1" applyFill="1" applyBorder="1" applyAlignment="1">
      <alignment horizontal="left" vertical="center" wrapText="1"/>
    </xf>
    <xf numFmtId="183" fontId="83" fillId="77" borderId="1" xfId="0" applyFont="1" applyFill="1" applyBorder="1" applyAlignment="1">
      <alignment horizontal="left" vertical="center" wrapText="1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183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0" fillId="0" borderId="0" xfId="0" applyAlignment="1">
      <alignment horizontal="center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3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2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4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CCFFCC"/>
      <color rgb="FFFFFF66"/>
      <color rgb="FF0066FF"/>
      <color rgb="FFFFFF99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4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B183"/>
  <sheetViews>
    <sheetView tabSelected="1" topLeftCell="A172" zoomScale="75" zoomScaleNormal="75" workbookViewId="0">
      <selection activeCell="H16" sqref="H16"/>
    </sheetView>
  </sheetViews>
  <sheetFormatPr defaultColWidth="17.42578125" defaultRowHeight="15.75"/>
  <cols>
    <col min="1" max="1" width="13.5703125" style="32" customWidth="1"/>
    <col min="2" max="2" width="17.42578125" style="31"/>
    <col min="3" max="3" width="22.140625" style="32" customWidth="1"/>
    <col min="4" max="4" width="20.85546875" style="32" customWidth="1"/>
    <col min="5" max="5" width="17.42578125" style="32" customWidth="1"/>
    <col min="6" max="6" width="17.42578125" style="51" customWidth="1"/>
    <col min="7" max="7" width="53.42578125" style="32" customWidth="1"/>
    <col min="8" max="8" width="17.42578125" style="31" customWidth="1"/>
    <col min="9" max="9" width="17.42578125" style="63" customWidth="1"/>
    <col min="10" max="10" width="14" style="32" customWidth="1"/>
    <col min="11" max="11" width="24.7109375" style="32" customWidth="1"/>
    <col min="12" max="12" width="21.140625" style="32" customWidth="1"/>
    <col min="13" max="14" width="17.42578125" style="31" customWidth="1"/>
    <col min="15" max="15" width="17.42578125" style="32" customWidth="1"/>
    <col min="16" max="16" width="37" style="32" customWidth="1"/>
    <col min="17" max="17" width="27.85546875" style="97" customWidth="1"/>
    <col min="18" max="19" width="17.42578125" style="32" customWidth="1"/>
    <col min="20" max="20" width="24.42578125" style="32" customWidth="1"/>
    <col min="21" max="21" width="27.85546875" style="34" customWidth="1"/>
    <col min="22" max="22" width="17.42578125" style="32" customWidth="1"/>
    <col min="23" max="23" width="25" style="32" customWidth="1"/>
    <col min="24" max="24" width="29.5703125" style="32" customWidth="1"/>
    <col min="25" max="25" width="23.85546875" style="32" customWidth="1"/>
    <col min="26" max="26" width="17.42578125" style="32" customWidth="1"/>
    <col min="27" max="27" width="23.7109375" style="32" customWidth="1"/>
    <col min="28" max="28" width="17.42578125" style="31" customWidth="1"/>
    <col min="29" max="29" width="17.42578125" style="32" customWidth="1"/>
    <col min="30" max="30" width="26" style="32" customWidth="1"/>
    <col min="31" max="33" width="17.42578125" style="35"/>
    <col min="34" max="34" width="17.42578125" style="32" customWidth="1"/>
    <col min="35" max="36" width="17.42578125" style="32" hidden="1" customWidth="1"/>
    <col min="37" max="37" width="41.42578125" style="223" customWidth="1"/>
    <col min="38" max="132" width="17.42578125" style="36"/>
    <col min="133" max="16384" width="17.42578125" style="37"/>
  </cols>
  <sheetData>
    <row r="1" spans="1:87" s="36" customFormat="1">
      <c r="A1" s="31"/>
      <c r="B1" s="31"/>
      <c r="C1" s="31"/>
      <c r="D1" s="31"/>
      <c r="E1" s="31"/>
      <c r="F1" s="51"/>
      <c r="G1" s="31"/>
      <c r="H1" s="31"/>
      <c r="I1" s="230"/>
      <c r="J1" s="31"/>
      <c r="K1" s="31"/>
      <c r="L1" s="31"/>
      <c r="M1" s="31"/>
      <c r="N1" s="31"/>
      <c r="O1" s="31"/>
      <c r="P1" s="31"/>
      <c r="Q1" s="282"/>
      <c r="R1" s="282"/>
      <c r="S1" s="282"/>
      <c r="T1" s="31"/>
      <c r="U1" s="207"/>
      <c r="V1" s="31"/>
      <c r="W1" s="31"/>
      <c r="X1" s="31"/>
      <c r="Y1" s="31"/>
      <c r="Z1" s="31"/>
      <c r="AA1" s="31"/>
      <c r="AB1" s="31"/>
      <c r="AC1" s="31"/>
      <c r="AD1" s="31"/>
      <c r="AE1" s="208"/>
      <c r="AF1" s="208"/>
      <c r="AG1" s="274" t="s">
        <v>541</v>
      </c>
      <c r="AH1" s="275"/>
      <c r="AI1" s="275"/>
      <c r="AJ1" s="31"/>
      <c r="AK1" s="223"/>
    </row>
    <row r="2" spans="1:87" s="36" customFormat="1">
      <c r="A2" s="31"/>
      <c r="B2" s="31"/>
      <c r="C2" s="31"/>
      <c r="D2" s="31"/>
      <c r="E2" s="31"/>
      <c r="F2" s="51"/>
      <c r="G2" s="31"/>
      <c r="H2" s="31"/>
      <c r="I2" s="230"/>
      <c r="J2" s="31"/>
      <c r="K2" s="31"/>
      <c r="L2" s="31"/>
      <c r="M2" s="31"/>
      <c r="N2" s="31"/>
      <c r="O2" s="31"/>
      <c r="P2" s="31"/>
      <c r="Q2" s="282"/>
      <c r="R2" s="282"/>
      <c r="S2" s="282"/>
      <c r="T2" s="31"/>
      <c r="U2" s="207"/>
      <c r="V2" s="31"/>
      <c r="W2" s="31"/>
      <c r="X2" s="31"/>
      <c r="Y2" s="31"/>
      <c r="Z2" s="31"/>
      <c r="AA2" s="31"/>
      <c r="AB2" s="31"/>
      <c r="AC2" s="31"/>
      <c r="AD2" s="31"/>
      <c r="AE2" s="208"/>
      <c r="AF2" s="208"/>
      <c r="AG2" s="275"/>
      <c r="AH2" s="275"/>
      <c r="AI2" s="275"/>
      <c r="AJ2" s="31"/>
      <c r="AK2" s="223"/>
    </row>
    <row r="3" spans="1:87" s="36" customFormat="1" ht="20.25" customHeight="1">
      <c r="A3" s="259" t="s">
        <v>542</v>
      </c>
      <c r="B3" s="259"/>
      <c r="C3" s="259"/>
      <c r="D3" s="259"/>
      <c r="E3" s="259"/>
      <c r="F3" s="260"/>
      <c r="G3" s="259"/>
      <c r="H3" s="261"/>
      <c r="I3" s="262"/>
      <c r="J3" s="259"/>
      <c r="K3" s="259"/>
      <c r="L3" s="259"/>
      <c r="M3" s="259"/>
      <c r="N3" s="259"/>
      <c r="O3" s="59"/>
      <c r="P3" s="31"/>
      <c r="Q3" s="282"/>
      <c r="R3" s="282"/>
      <c r="S3" s="282"/>
      <c r="T3" s="31"/>
      <c r="U3" s="207"/>
      <c r="V3" s="31"/>
      <c r="W3" s="31"/>
      <c r="X3" s="31"/>
      <c r="Y3" s="31"/>
      <c r="Z3" s="31"/>
      <c r="AA3" s="31"/>
      <c r="AB3" s="31"/>
      <c r="AC3" s="31"/>
      <c r="AD3" s="31"/>
      <c r="AE3" s="208"/>
      <c r="AF3" s="208"/>
      <c r="AG3" s="275"/>
      <c r="AH3" s="275"/>
      <c r="AI3" s="275"/>
      <c r="AJ3" s="31"/>
      <c r="AK3" s="223"/>
    </row>
    <row r="4" spans="1:87" s="36" customFormat="1" ht="6" customHeight="1">
      <c r="A4" s="31"/>
      <c r="B4" s="31"/>
      <c r="C4" s="31"/>
      <c r="D4" s="31"/>
      <c r="E4" s="31"/>
      <c r="F4" s="51"/>
      <c r="G4" s="31"/>
      <c r="H4" s="31"/>
      <c r="I4" s="230"/>
      <c r="J4" s="31"/>
      <c r="K4" s="31"/>
      <c r="L4" s="31"/>
      <c r="M4" s="31"/>
      <c r="N4" s="31"/>
      <c r="O4" s="31"/>
      <c r="P4" s="31"/>
      <c r="Q4" s="245"/>
      <c r="R4" s="31"/>
      <c r="S4" s="31"/>
      <c r="T4" s="31"/>
      <c r="U4" s="207"/>
      <c r="V4" s="31"/>
      <c r="W4" s="31"/>
      <c r="X4" s="31"/>
      <c r="Y4" s="31"/>
      <c r="Z4" s="31"/>
      <c r="AA4" s="31"/>
      <c r="AB4" s="31"/>
      <c r="AC4" s="31"/>
      <c r="AD4" s="31"/>
      <c r="AE4" s="208"/>
      <c r="AF4" s="208"/>
      <c r="AG4" s="208"/>
      <c r="AH4" s="31"/>
      <c r="AI4" s="31"/>
      <c r="AJ4" s="31"/>
      <c r="AK4" s="223"/>
    </row>
    <row r="5" spans="1:87" s="36" customFormat="1" ht="75.75" customHeight="1">
      <c r="A5" s="270" t="s">
        <v>29</v>
      </c>
      <c r="B5" s="270" t="s">
        <v>18</v>
      </c>
      <c r="C5" s="277" t="s">
        <v>20</v>
      </c>
      <c r="D5" s="279"/>
      <c r="E5" s="270" t="s">
        <v>33</v>
      </c>
      <c r="F5" s="270" t="s">
        <v>21</v>
      </c>
      <c r="G5" s="263" t="s">
        <v>22</v>
      </c>
      <c r="H5" s="263" t="s">
        <v>51</v>
      </c>
      <c r="I5" s="264" t="s">
        <v>52</v>
      </c>
      <c r="J5" s="263" t="s">
        <v>53</v>
      </c>
      <c r="K5" s="270" t="s">
        <v>38</v>
      </c>
      <c r="L5" s="270" t="s">
        <v>39</v>
      </c>
      <c r="M5" s="265" t="s">
        <v>54</v>
      </c>
      <c r="N5" s="265" t="s">
        <v>55</v>
      </c>
      <c r="O5" s="270" t="s">
        <v>34</v>
      </c>
      <c r="P5" s="277" t="s">
        <v>0</v>
      </c>
      <c r="Q5" s="278"/>
      <c r="R5" s="278"/>
      <c r="S5" s="279"/>
      <c r="T5" s="277" t="s">
        <v>58</v>
      </c>
      <c r="U5" s="290"/>
      <c r="V5" s="278"/>
      <c r="W5" s="279"/>
      <c r="X5" s="277" t="s">
        <v>30</v>
      </c>
      <c r="Y5" s="278"/>
      <c r="Z5" s="278"/>
      <c r="AA5" s="278"/>
      <c r="AB5" s="278"/>
      <c r="AC5" s="278"/>
      <c r="AD5" s="278"/>
      <c r="AE5" s="278"/>
      <c r="AF5" s="278"/>
      <c r="AG5" s="279"/>
      <c r="AH5" s="280" t="s">
        <v>19</v>
      </c>
      <c r="AI5" s="270" t="s">
        <v>40</v>
      </c>
      <c r="AJ5" s="286" t="s">
        <v>36</v>
      </c>
      <c r="AK5" s="223"/>
    </row>
    <row r="6" spans="1:87" s="36" customFormat="1" ht="38.25" customHeight="1">
      <c r="A6" s="276"/>
      <c r="B6" s="276"/>
      <c r="C6" s="270" t="s">
        <v>41</v>
      </c>
      <c r="D6" s="270" t="s">
        <v>65</v>
      </c>
      <c r="E6" s="276"/>
      <c r="F6" s="276"/>
      <c r="G6" s="276"/>
      <c r="H6" s="263"/>
      <c r="I6" s="264"/>
      <c r="J6" s="263"/>
      <c r="K6" s="276"/>
      <c r="L6" s="276"/>
      <c r="M6" s="266"/>
      <c r="N6" s="266"/>
      <c r="O6" s="276"/>
      <c r="P6" s="270" t="s">
        <v>42</v>
      </c>
      <c r="Q6" s="270" t="s">
        <v>37</v>
      </c>
      <c r="R6" s="268" t="s">
        <v>56</v>
      </c>
      <c r="S6" s="268" t="s">
        <v>57</v>
      </c>
      <c r="T6" s="270" t="s">
        <v>59</v>
      </c>
      <c r="U6" s="272" t="s">
        <v>35</v>
      </c>
      <c r="V6" s="270" t="s">
        <v>60</v>
      </c>
      <c r="W6" s="270" t="s">
        <v>61</v>
      </c>
      <c r="X6" s="270" t="s">
        <v>27</v>
      </c>
      <c r="Y6" s="270" t="s">
        <v>28</v>
      </c>
      <c r="Z6" s="277" t="s">
        <v>23</v>
      </c>
      <c r="AA6" s="279"/>
      <c r="AB6" s="280" t="s">
        <v>32</v>
      </c>
      <c r="AC6" s="277" t="s">
        <v>24</v>
      </c>
      <c r="AD6" s="279"/>
      <c r="AE6" s="268" t="s">
        <v>62</v>
      </c>
      <c r="AF6" s="268" t="s">
        <v>63</v>
      </c>
      <c r="AG6" s="268" t="s">
        <v>64</v>
      </c>
      <c r="AH6" s="289"/>
      <c r="AI6" s="276"/>
      <c r="AJ6" s="287"/>
      <c r="AK6" s="223"/>
    </row>
    <row r="7" spans="1:87" s="36" customFormat="1" ht="68.25" customHeight="1">
      <c r="A7" s="271"/>
      <c r="B7" s="271"/>
      <c r="C7" s="271"/>
      <c r="D7" s="271"/>
      <c r="E7" s="271"/>
      <c r="F7" s="271"/>
      <c r="G7" s="271"/>
      <c r="H7" s="263"/>
      <c r="I7" s="264"/>
      <c r="J7" s="263"/>
      <c r="K7" s="271"/>
      <c r="L7" s="271"/>
      <c r="M7" s="267"/>
      <c r="N7" s="267"/>
      <c r="O7" s="271"/>
      <c r="P7" s="271"/>
      <c r="Q7" s="271"/>
      <c r="R7" s="269"/>
      <c r="S7" s="269"/>
      <c r="T7" s="271"/>
      <c r="U7" s="273"/>
      <c r="V7" s="271"/>
      <c r="W7" s="271"/>
      <c r="X7" s="271"/>
      <c r="Y7" s="271"/>
      <c r="Z7" s="243" t="s">
        <v>31</v>
      </c>
      <c r="AA7" s="242" t="s">
        <v>26</v>
      </c>
      <c r="AB7" s="281"/>
      <c r="AC7" s="242" t="s">
        <v>25</v>
      </c>
      <c r="AD7" s="243" t="s">
        <v>26</v>
      </c>
      <c r="AE7" s="269"/>
      <c r="AF7" s="269"/>
      <c r="AG7" s="269"/>
      <c r="AH7" s="281"/>
      <c r="AI7" s="271"/>
      <c r="AJ7" s="288"/>
      <c r="AK7" s="223"/>
    </row>
    <row r="8" spans="1:87" s="36" customFormat="1">
      <c r="A8" s="242" t="s">
        <v>144</v>
      </c>
      <c r="B8" s="242">
        <v>2</v>
      </c>
      <c r="C8" s="242">
        <v>3</v>
      </c>
      <c r="D8" s="242">
        <v>4</v>
      </c>
      <c r="E8" s="242">
        <v>5</v>
      </c>
      <c r="F8" s="242">
        <v>6</v>
      </c>
      <c r="G8" s="242">
        <v>7</v>
      </c>
      <c r="H8" s="244">
        <v>8</v>
      </c>
      <c r="I8" s="242">
        <v>9</v>
      </c>
      <c r="J8" s="209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210">
        <v>21</v>
      </c>
      <c r="V8" s="52">
        <v>22</v>
      </c>
      <c r="W8" s="52">
        <v>23</v>
      </c>
      <c r="X8" s="52">
        <v>27</v>
      </c>
      <c r="Y8" s="52">
        <v>28</v>
      </c>
      <c r="Z8" s="210">
        <v>29</v>
      </c>
      <c r="AA8" s="52">
        <v>30</v>
      </c>
      <c r="AB8" s="210">
        <v>31</v>
      </c>
      <c r="AC8" s="52">
        <v>32</v>
      </c>
      <c r="AD8" s="210">
        <v>33</v>
      </c>
      <c r="AE8" s="52">
        <v>34</v>
      </c>
      <c r="AF8" s="52">
        <v>35</v>
      </c>
      <c r="AG8" s="52">
        <v>36</v>
      </c>
      <c r="AH8" s="52">
        <v>37</v>
      </c>
      <c r="AI8" s="52">
        <v>38</v>
      </c>
      <c r="AJ8" s="52">
        <v>39</v>
      </c>
      <c r="AK8" s="223"/>
    </row>
    <row r="9" spans="1:87" s="40" customFormat="1">
      <c r="A9" s="283" t="s">
        <v>118</v>
      </c>
      <c r="B9" s="284"/>
      <c r="C9" s="284"/>
      <c r="D9" s="284"/>
      <c r="E9" s="284"/>
      <c r="F9" s="284"/>
      <c r="G9" s="284"/>
      <c r="H9" s="284"/>
      <c r="I9" s="285"/>
      <c r="J9" s="211"/>
      <c r="K9" s="95"/>
      <c r="L9" s="212"/>
      <c r="M9" s="213"/>
      <c r="N9" s="213"/>
      <c r="O9" s="109"/>
      <c r="P9" s="109"/>
      <c r="Q9" s="95"/>
      <c r="R9" s="106"/>
      <c r="S9" s="106"/>
      <c r="T9" s="95"/>
      <c r="U9" s="109"/>
      <c r="V9" s="109"/>
      <c r="W9" s="109"/>
      <c r="X9" s="109"/>
      <c r="Y9" s="109"/>
      <c r="Z9" s="214"/>
      <c r="AA9" s="109"/>
      <c r="AB9" s="214"/>
      <c r="AC9" s="109"/>
      <c r="AD9" s="215"/>
      <c r="AE9" s="214"/>
      <c r="AF9" s="214"/>
      <c r="AG9" s="214"/>
      <c r="AH9" s="214"/>
      <c r="AI9" s="109"/>
      <c r="AJ9" s="109"/>
      <c r="AK9" s="223"/>
    </row>
    <row r="10" spans="1:87" s="40" customFormat="1">
      <c r="A10" s="291" t="s">
        <v>119</v>
      </c>
      <c r="B10" s="292"/>
      <c r="C10" s="292"/>
      <c r="D10" s="292"/>
      <c r="E10" s="292"/>
      <c r="F10" s="292"/>
      <c r="G10" s="292"/>
      <c r="H10" s="292"/>
      <c r="I10" s="292"/>
      <c r="J10" s="60"/>
      <c r="K10" s="95"/>
      <c r="L10" s="212"/>
      <c r="M10" s="216"/>
      <c r="N10" s="217"/>
      <c r="O10" s="109"/>
      <c r="P10" s="109"/>
      <c r="Q10" s="95"/>
      <c r="R10" s="106"/>
      <c r="S10" s="106"/>
      <c r="T10" s="95"/>
      <c r="U10" s="109"/>
      <c r="V10" s="109"/>
      <c r="W10" s="109"/>
      <c r="X10" s="109"/>
      <c r="Y10" s="76"/>
      <c r="Z10" s="214"/>
      <c r="AA10" s="218"/>
      <c r="AB10" s="218"/>
      <c r="AC10" s="76"/>
      <c r="AD10" s="77"/>
      <c r="AE10" s="109"/>
      <c r="AF10" s="214"/>
      <c r="AG10" s="109"/>
      <c r="AH10" s="215"/>
      <c r="AI10" s="60"/>
      <c r="AJ10" s="60"/>
      <c r="AK10" s="223"/>
    </row>
    <row r="11" spans="1:87" s="36" customFormat="1" ht="39" customHeight="1">
      <c r="A11" s="98" t="s">
        <v>71</v>
      </c>
      <c r="B11" s="98" t="s">
        <v>563</v>
      </c>
      <c r="C11" s="98" t="s">
        <v>48</v>
      </c>
      <c r="D11" s="98" t="s">
        <v>48</v>
      </c>
      <c r="E11" s="246" t="s">
        <v>112</v>
      </c>
      <c r="F11" s="98" t="s">
        <v>144</v>
      </c>
      <c r="G11" s="246" t="s">
        <v>539</v>
      </c>
      <c r="H11" s="75" t="s">
        <v>383</v>
      </c>
      <c r="I11" s="111" t="s">
        <v>384</v>
      </c>
      <c r="J11" s="98" t="s">
        <v>144</v>
      </c>
      <c r="K11" s="246" t="s">
        <v>116</v>
      </c>
      <c r="L11" s="246" t="s">
        <v>105</v>
      </c>
      <c r="M11" s="55">
        <f t="shared" ref="M11:M43" si="0">N11/1.2</f>
        <v>83.250000000000014</v>
      </c>
      <c r="N11" s="58">
        <v>99.9</v>
      </c>
      <c r="O11" s="60" t="s">
        <v>312</v>
      </c>
      <c r="P11" s="58" t="s">
        <v>68</v>
      </c>
      <c r="Q11" s="58" t="s">
        <v>308</v>
      </c>
      <c r="R11" s="72">
        <f>S11-5</f>
        <v>44578</v>
      </c>
      <c r="S11" s="72">
        <f>AE11-10</f>
        <v>44583</v>
      </c>
      <c r="T11" s="81"/>
      <c r="U11" s="72"/>
      <c r="V11" s="98"/>
      <c r="W11" s="81"/>
      <c r="X11" s="81" t="s">
        <v>49</v>
      </c>
      <c r="Y11" s="72" t="s">
        <v>67</v>
      </c>
      <c r="Z11" s="98" t="s">
        <v>145</v>
      </c>
      <c r="AA11" s="60" t="s">
        <v>443</v>
      </c>
      <c r="AB11" s="138" t="s">
        <v>320</v>
      </c>
      <c r="AC11" s="72" t="s">
        <v>45</v>
      </c>
      <c r="AD11" s="81" t="s">
        <v>46</v>
      </c>
      <c r="AE11" s="81">
        <v>44593</v>
      </c>
      <c r="AF11" s="81">
        <v>44593</v>
      </c>
      <c r="AG11" s="72">
        <v>44926</v>
      </c>
      <c r="AH11" s="78">
        <v>2022</v>
      </c>
      <c r="AI11" s="79"/>
      <c r="AJ11" s="79"/>
      <c r="AK11" s="223"/>
    </row>
    <row r="12" spans="1:87" s="36" customFormat="1" ht="39" customHeight="1">
      <c r="A12" s="98" t="s">
        <v>71</v>
      </c>
      <c r="B12" s="98" t="s">
        <v>563</v>
      </c>
      <c r="C12" s="98" t="s">
        <v>48</v>
      </c>
      <c r="D12" s="98" t="s">
        <v>48</v>
      </c>
      <c r="E12" s="246" t="s">
        <v>112</v>
      </c>
      <c r="F12" s="98" t="s">
        <v>517</v>
      </c>
      <c r="G12" s="246" t="s">
        <v>138</v>
      </c>
      <c r="H12" s="75" t="s">
        <v>381</v>
      </c>
      <c r="I12" s="111" t="s">
        <v>382</v>
      </c>
      <c r="J12" s="98" t="s">
        <v>144</v>
      </c>
      <c r="K12" s="246" t="s">
        <v>116</v>
      </c>
      <c r="L12" s="246" t="s">
        <v>105</v>
      </c>
      <c r="M12" s="55">
        <v>58.27</v>
      </c>
      <c r="N12" s="58">
        <f>M12*1.2</f>
        <v>69.924000000000007</v>
      </c>
      <c r="O12" s="60" t="s">
        <v>312</v>
      </c>
      <c r="P12" s="58" t="s">
        <v>68</v>
      </c>
      <c r="Q12" s="58" t="s">
        <v>308</v>
      </c>
      <c r="R12" s="72">
        <f>S12-10</f>
        <v>44573</v>
      </c>
      <c r="S12" s="72">
        <f t="shared" ref="S12" si="1">AE12-10</f>
        <v>44583</v>
      </c>
      <c r="T12" s="81"/>
      <c r="U12" s="72"/>
      <c r="V12" s="98"/>
      <c r="W12" s="81"/>
      <c r="X12" s="81" t="s">
        <v>49</v>
      </c>
      <c r="Y12" s="72" t="s">
        <v>67</v>
      </c>
      <c r="Z12" s="98" t="s">
        <v>145</v>
      </c>
      <c r="AA12" s="60" t="s">
        <v>443</v>
      </c>
      <c r="AB12" s="138" t="s">
        <v>320</v>
      </c>
      <c r="AC12" s="72" t="s">
        <v>45</v>
      </c>
      <c r="AD12" s="81" t="s">
        <v>46</v>
      </c>
      <c r="AE12" s="81">
        <v>44593</v>
      </c>
      <c r="AF12" s="81">
        <v>44593</v>
      </c>
      <c r="AG12" s="72">
        <v>44926</v>
      </c>
      <c r="AH12" s="78">
        <v>2022</v>
      </c>
      <c r="AI12" s="79"/>
      <c r="AJ12" s="79"/>
      <c r="AK12" s="223"/>
    </row>
    <row r="13" spans="1:87" s="36" customFormat="1" ht="47.25">
      <c r="A13" s="47">
        <v>3</v>
      </c>
      <c r="B13" s="98" t="s">
        <v>563</v>
      </c>
      <c r="C13" s="47" t="s">
        <v>48</v>
      </c>
      <c r="D13" s="47" t="s">
        <v>48</v>
      </c>
      <c r="E13" s="246" t="s">
        <v>50</v>
      </c>
      <c r="F13" s="98" t="s">
        <v>71</v>
      </c>
      <c r="G13" s="71" t="s">
        <v>441</v>
      </c>
      <c r="H13" s="116" t="s">
        <v>438</v>
      </c>
      <c r="I13" s="62" t="s">
        <v>439</v>
      </c>
      <c r="J13" s="98" t="s">
        <v>144</v>
      </c>
      <c r="K13" s="246" t="s">
        <v>116</v>
      </c>
      <c r="L13" s="71" t="s">
        <v>105</v>
      </c>
      <c r="M13" s="54">
        <v>56.731999999999999</v>
      </c>
      <c r="N13" s="58">
        <f>M13*1.2</f>
        <v>68.078400000000002</v>
      </c>
      <c r="O13" s="60" t="s">
        <v>312</v>
      </c>
      <c r="P13" s="53" t="s">
        <v>68</v>
      </c>
      <c r="Q13" s="144" t="s">
        <v>308</v>
      </c>
      <c r="R13" s="72">
        <f>S13-11</f>
        <v>44573</v>
      </c>
      <c r="S13" s="72">
        <f t="shared" ref="S13" si="2">AE13-10</f>
        <v>44584</v>
      </c>
      <c r="T13" s="81"/>
      <c r="U13" s="72"/>
      <c r="V13" s="98"/>
      <c r="W13" s="81"/>
      <c r="X13" s="81" t="s">
        <v>49</v>
      </c>
      <c r="Y13" s="72" t="s">
        <v>67</v>
      </c>
      <c r="Z13" s="98" t="s">
        <v>145</v>
      </c>
      <c r="AA13" s="60" t="s">
        <v>66</v>
      </c>
      <c r="AB13" s="138" t="s">
        <v>320</v>
      </c>
      <c r="AC13" s="72" t="s">
        <v>45</v>
      </c>
      <c r="AD13" s="81" t="s">
        <v>46</v>
      </c>
      <c r="AE13" s="81">
        <v>44594</v>
      </c>
      <c r="AF13" s="81">
        <v>44593</v>
      </c>
      <c r="AG13" s="72">
        <v>44926</v>
      </c>
      <c r="AH13" s="78">
        <v>2022</v>
      </c>
      <c r="AI13" s="79"/>
      <c r="AJ13" s="79"/>
      <c r="AK13" s="223"/>
      <c r="AL13" s="230"/>
      <c r="AM13" s="82"/>
      <c r="AN13" s="83"/>
      <c r="AO13" s="67"/>
      <c r="AP13" s="84"/>
      <c r="AQ13" s="84"/>
      <c r="AR13" s="85"/>
      <c r="AS13" s="86"/>
      <c r="AT13" s="87"/>
      <c r="AU13" s="68"/>
      <c r="AV13" s="88"/>
      <c r="AW13" s="89"/>
      <c r="AX13" s="90"/>
      <c r="AY13" s="90"/>
      <c r="AZ13" s="84"/>
      <c r="BA13" s="68"/>
      <c r="BB13" s="68"/>
      <c r="BC13" s="68"/>
      <c r="BD13" s="88"/>
      <c r="BE13" s="89"/>
      <c r="BF13" s="64"/>
      <c r="BG13" s="85"/>
      <c r="BH13" s="121"/>
      <c r="BI13" s="69"/>
      <c r="BJ13" s="65"/>
      <c r="BK13" s="91"/>
      <c r="BL13" s="92"/>
      <c r="BM13" s="90"/>
      <c r="BN13" s="66"/>
      <c r="BO13" s="82"/>
      <c r="BP13" s="93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</row>
    <row r="14" spans="1:87" s="36" customFormat="1" ht="39" customHeight="1">
      <c r="A14" s="47">
        <v>3</v>
      </c>
      <c r="B14" s="98" t="s">
        <v>563</v>
      </c>
      <c r="C14" s="47" t="s">
        <v>48</v>
      </c>
      <c r="D14" s="47" t="s">
        <v>48</v>
      </c>
      <c r="E14" s="246" t="s">
        <v>112</v>
      </c>
      <c r="F14" s="98" t="s">
        <v>72</v>
      </c>
      <c r="G14" s="71" t="s">
        <v>444</v>
      </c>
      <c r="H14" s="116" t="s">
        <v>442</v>
      </c>
      <c r="I14" s="62" t="s">
        <v>305</v>
      </c>
      <c r="J14" s="98" t="s">
        <v>144</v>
      </c>
      <c r="K14" s="246" t="s">
        <v>116</v>
      </c>
      <c r="L14" s="71" t="s">
        <v>105</v>
      </c>
      <c r="M14" s="54">
        <f t="shared" ref="M14:M17" si="3">N14/1.2</f>
        <v>83</v>
      </c>
      <c r="N14" s="248">
        <v>99.6</v>
      </c>
      <c r="O14" s="60" t="s">
        <v>312</v>
      </c>
      <c r="P14" s="53" t="s">
        <v>68</v>
      </c>
      <c r="Q14" s="144" t="s">
        <v>308</v>
      </c>
      <c r="R14" s="72">
        <f>S14-11</f>
        <v>44562</v>
      </c>
      <c r="S14" s="72">
        <f t="shared" ref="S14:S30" si="4">AE14-20</f>
        <v>44573</v>
      </c>
      <c r="T14" s="73"/>
      <c r="U14" s="77"/>
      <c r="V14" s="47"/>
      <c r="W14" s="127"/>
      <c r="X14" s="73" t="s">
        <v>49</v>
      </c>
      <c r="Y14" s="74" t="s">
        <v>67</v>
      </c>
      <c r="Z14" s="61" t="s">
        <v>145</v>
      </c>
      <c r="AA14" s="75" t="s">
        <v>443</v>
      </c>
      <c r="AB14" s="138" t="s">
        <v>320</v>
      </c>
      <c r="AC14" s="76" t="s">
        <v>45</v>
      </c>
      <c r="AD14" s="77" t="s">
        <v>46</v>
      </c>
      <c r="AE14" s="77">
        <v>44593</v>
      </c>
      <c r="AF14" s="77">
        <v>44593</v>
      </c>
      <c r="AG14" s="72">
        <v>44926</v>
      </c>
      <c r="AH14" s="78">
        <v>2022</v>
      </c>
      <c r="AI14" s="79"/>
      <c r="AJ14" s="79"/>
      <c r="AK14" s="223"/>
      <c r="AL14" s="230"/>
      <c r="AM14" s="82"/>
      <c r="AN14" s="83"/>
      <c r="AO14" s="67"/>
      <c r="AP14" s="84"/>
      <c r="AQ14" s="84"/>
      <c r="AR14" s="85"/>
      <c r="AS14" s="86"/>
      <c r="AT14" s="87"/>
      <c r="AU14" s="68"/>
      <c r="AV14" s="88"/>
      <c r="AW14" s="89"/>
      <c r="AX14" s="90"/>
      <c r="AY14" s="90"/>
      <c r="AZ14" s="84"/>
      <c r="BA14" s="68"/>
      <c r="BB14" s="68"/>
      <c r="BC14" s="68"/>
      <c r="BD14" s="88"/>
      <c r="BE14" s="89"/>
      <c r="BF14" s="64"/>
      <c r="BG14" s="85"/>
      <c r="BH14" s="121"/>
      <c r="BI14" s="69"/>
      <c r="BJ14" s="65"/>
      <c r="BK14" s="91"/>
      <c r="BL14" s="92"/>
      <c r="BM14" s="90"/>
      <c r="BN14" s="66"/>
      <c r="BO14" s="82"/>
      <c r="BP14" s="93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</row>
    <row r="15" spans="1:87" s="146" customFormat="1" ht="70.5" customHeight="1">
      <c r="A15" s="47">
        <v>3</v>
      </c>
      <c r="B15" s="98" t="s">
        <v>563</v>
      </c>
      <c r="C15" s="47" t="s">
        <v>48</v>
      </c>
      <c r="D15" s="47" t="s">
        <v>48</v>
      </c>
      <c r="E15" s="246" t="s">
        <v>112</v>
      </c>
      <c r="F15" s="98" t="s">
        <v>417</v>
      </c>
      <c r="G15" s="71" t="s">
        <v>447</v>
      </c>
      <c r="H15" s="116" t="s">
        <v>445</v>
      </c>
      <c r="I15" s="128" t="s">
        <v>446</v>
      </c>
      <c r="J15" s="98" t="s">
        <v>144</v>
      </c>
      <c r="K15" s="246" t="s">
        <v>116</v>
      </c>
      <c r="L15" s="71" t="s">
        <v>105</v>
      </c>
      <c r="M15" s="54">
        <f t="shared" si="3"/>
        <v>80.45</v>
      </c>
      <c r="N15" s="53">
        <v>96.54</v>
      </c>
      <c r="O15" s="62" t="s">
        <v>312</v>
      </c>
      <c r="P15" s="53" t="s">
        <v>68</v>
      </c>
      <c r="Q15" s="144" t="s">
        <v>308</v>
      </c>
      <c r="R15" s="72">
        <f>S15-12</f>
        <v>44571</v>
      </c>
      <c r="S15" s="72">
        <f>AE15-10</f>
        <v>44583</v>
      </c>
      <c r="T15" s="73"/>
      <c r="U15" s="74"/>
      <c r="V15" s="47"/>
      <c r="W15" s="127"/>
      <c r="X15" s="73" t="s">
        <v>49</v>
      </c>
      <c r="Y15" s="74" t="s">
        <v>67</v>
      </c>
      <c r="Z15" s="61" t="s">
        <v>145</v>
      </c>
      <c r="AA15" s="75" t="s">
        <v>443</v>
      </c>
      <c r="AB15" s="138" t="s">
        <v>320</v>
      </c>
      <c r="AC15" s="76" t="s">
        <v>45</v>
      </c>
      <c r="AD15" s="77" t="s">
        <v>46</v>
      </c>
      <c r="AE15" s="77">
        <v>44593</v>
      </c>
      <c r="AF15" s="77">
        <v>44593</v>
      </c>
      <c r="AG15" s="72">
        <v>44926</v>
      </c>
      <c r="AH15" s="78">
        <v>2022</v>
      </c>
      <c r="AI15" s="145"/>
      <c r="AJ15" s="145"/>
      <c r="AK15" s="224"/>
      <c r="AL15" s="66"/>
      <c r="AM15" s="82"/>
      <c r="AN15" s="83"/>
      <c r="AO15" s="67"/>
      <c r="AP15" s="84"/>
      <c r="AQ15" s="84"/>
      <c r="AR15" s="85"/>
      <c r="AS15" s="86"/>
      <c r="AT15" s="87"/>
      <c r="AU15" s="68"/>
      <c r="AV15" s="88"/>
      <c r="AW15" s="89"/>
      <c r="AX15" s="90"/>
      <c r="AY15" s="90"/>
      <c r="AZ15" s="84"/>
      <c r="BA15" s="68"/>
      <c r="BB15" s="68"/>
      <c r="BC15" s="68"/>
      <c r="BD15" s="88"/>
      <c r="BE15" s="89"/>
      <c r="BF15" s="64"/>
      <c r="BG15" s="85"/>
      <c r="BH15" s="121"/>
      <c r="BI15" s="69"/>
      <c r="BJ15" s="65"/>
      <c r="BK15" s="91"/>
      <c r="BL15" s="92"/>
      <c r="BM15" s="90"/>
      <c r="BN15" s="66"/>
      <c r="BO15" s="82"/>
      <c r="BP15" s="93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</row>
    <row r="16" spans="1:87" s="146" customFormat="1" ht="39" customHeight="1">
      <c r="A16" s="47">
        <v>3</v>
      </c>
      <c r="B16" s="98" t="s">
        <v>563</v>
      </c>
      <c r="C16" s="47" t="s">
        <v>48</v>
      </c>
      <c r="D16" s="47" t="s">
        <v>48</v>
      </c>
      <c r="E16" s="246" t="s">
        <v>112</v>
      </c>
      <c r="F16" s="98" t="s">
        <v>148</v>
      </c>
      <c r="G16" s="71" t="s">
        <v>449</v>
      </c>
      <c r="H16" s="116" t="s">
        <v>448</v>
      </c>
      <c r="I16" s="128" t="s">
        <v>292</v>
      </c>
      <c r="J16" s="98" t="s">
        <v>144</v>
      </c>
      <c r="K16" s="246" t="s">
        <v>116</v>
      </c>
      <c r="L16" s="71" t="s">
        <v>105</v>
      </c>
      <c r="M16" s="54">
        <v>68.375</v>
      </c>
      <c r="N16" s="53">
        <f>M16*1.2</f>
        <v>82.05</v>
      </c>
      <c r="O16" s="62" t="s">
        <v>312</v>
      </c>
      <c r="P16" s="53" t="s">
        <v>68</v>
      </c>
      <c r="Q16" s="144" t="s">
        <v>308</v>
      </c>
      <c r="R16" s="72">
        <f>S16-12</f>
        <v>44571</v>
      </c>
      <c r="S16" s="72">
        <f>AE16-10</f>
        <v>44583</v>
      </c>
      <c r="T16" s="73"/>
      <c r="U16" s="74"/>
      <c r="V16" s="47"/>
      <c r="W16" s="127"/>
      <c r="X16" s="73" t="s">
        <v>49</v>
      </c>
      <c r="Y16" s="74" t="s">
        <v>67</v>
      </c>
      <c r="Z16" s="61" t="s">
        <v>145</v>
      </c>
      <c r="AA16" s="75" t="s">
        <v>443</v>
      </c>
      <c r="AB16" s="138" t="s">
        <v>320</v>
      </c>
      <c r="AC16" s="76" t="s">
        <v>45</v>
      </c>
      <c r="AD16" s="77" t="s">
        <v>46</v>
      </c>
      <c r="AE16" s="77">
        <v>44593</v>
      </c>
      <c r="AF16" s="77">
        <v>44593</v>
      </c>
      <c r="AG16" s="72">
        <v>44926</v>
      </c>
      <c r="AH16" s="78">
        <v>2022</v>
      </c>
      <c r="AI16" s="145"/>
      <c r="AJ16" s="145"/>
      <c r="AK16" s="224"/>
      <c r="AL16" s="66"/>
      <c r="AM16" s="82"/>
      <c r="AN16" s="83"/>
      <c r="AO16" s="67"/>
      <c r="AP16" s="84"/>
      <c r="AQ16" s="84"/>
      <c r="AR16" s="85"/>
      <c r="AS16" s="86"/>
      <c r="AT16" s="87"/>
      <c r="AU16" s="68"/>
      <c r="AV16" s="88"/>
      <c r="AW16" s="89"/>
      <c r="AX16" s="90"/>
      <c r="AY16" s="90"/>
      <c r="AZ16" s="84"/>
      <c r="BA16" s="68"/>
      <c r="BB16" s="68"/>
      <c r="BC16" s="68"/>
      <c r="BD16" s="88"/>
      <c r="BE16" s="89"/>
      <c r="BF16" s="64"/>
      <c r="BG16" s="85"/>
      <c r="BH16" s="121"/>
      <c r="BI16" s="69"/>
      <c r="BJ16" s="65"/>
      <c r="BK16" s="91"/>
      <c r="BL16" s="92"/>
      <c r="BM16" s="90"/>
      <c r="BN16" s="66"/>
      <c r="BO16" s="82"/>
      <c r="BP16" s="93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</row>
    <row r="17" spans="1:87" s="146" customFormat="1" ht="57.75" customHeight="1">
      <c r="A17" s="47">
        <v>3</v>
      </c>
      <c r="B17" s="98" t="s">
        <v>563</v>
      </c>
      <c r="C17" s="47" t="s">
        <v>48</v>
      </c>
      <c r="D17" s="47" t="s">
        <v>48</v>
      </c>
      <c r="E17" s="246" t="s">
        <v>112</v>
      </c>
      <c r="F17" s="98" t="s">
        <v>149</v>
      </c>
      <c r="G17" s="71" t="s">
        <v>454</v>
      </c>
      <c r="H17" s="116" t="s">
        <v>450</v>
      </c>
      <c r="I17" s="128" t="s">
        <v>451</v>
      </c>
      <c r="J17" s="98" t="s">
        <v>144</v>
      </c>
      <c r="K17" s="246" t="s">
        <v>116</v>
      </c>
      <c r="L17" s="71" t="s">
        <v>105</v>
      </c>
      <c r="M17" s="54">
        <f t="shared" si="3"/>
        <v>31.000000000000004</v>
      </c>
      <c r="N17" s="53">
        <v>37.200000000000003</v>
      </c>
      <c r="O17" s="62" t="s">
        <v>312</v>
      </c>
      <c r="P17" s="53" t="s">
        <v>68</v>
      </c>
      <c r="Q17" s="144" t="s">
        <v>308</v>
      </c>
      <c r="R17" s="72">
        <f t="shared" ref="R17:R29" si="5">S17-12</f>
        <v>44571</v>
      </c>
      <c r="S17" s="72">
        <f>AE17-10</f>
        <v>44583</v>
      </c>
      <c r="T17" s="73"/>
      <c r="U17" s="74"/>
      <c r="V17" s="47"/>
      <c r="W17" s="127"/>
      <c r="X17" s="73" t="s">
        <v>49</v>
      </c>
      <c r="Y17" s="74" t="s">
        <v>67</v>
      </c>
      <c r="Z17" s="61" t="s">
        <v>145</v>
      </c>
      <c r="AA17" s="75" t="s">
        <v>443</v>
      </c>
      <c r="AB17" s="138" t="s">
        <v>320</v>
      </c>
      <c r="AC17" s="76" t="s">
        <v>45</v>
      </c>
      <c r="AD17" s="77" t="s">
        <v>46</v>
      </c>
      <c r="AE17" s="77">
        <v>44593</v>
      </c>
      <c r="AF17" s="77">
        <v>44593</v>
      </c>
      <c r="AG17" s="72">
        <v>44926</v>
      </c>
      <c r="AH17" s="78">
        <v>2022</v>
      </c>
      <c r="AI17" s="145"/>
      <c r="AJ17" s="145"/>
      <c r="AK17" s="224"/>
      <c r="AL17" s="66"/>
      <c r="AM17" s="82"/>
      <c r="AN17" s="83"/>
      <c r="AO17" s="67"/>
      <c r="AP17" s="84"/>
      <c r="AQ17" s="84"/>
      <c r="AR17" s="85"/>
      <c r="AS17" s="86"/>
      <c r="AT17" s="87"/>
      <c r="AU17" s="68"/>
      <c r="AV17" s="88"/>
      <c r="AW17" s="89"/>
      <c r="AX17" s="90"/>
      <c r="AY17" s="90"/>
      <c r="AZ17" s="84"/>
      <c r="BA17" s="68"/>
      <c r="BB17" s="68"/>
      <c r="BC17" s="68"/>
      <c r="BD17" s="88"/>
      <c r="BE17" s="89"/>
      <c r="BF17" s="64"/>
      <c r="BG17" s="85"/>
      <c r="BH17" s="121"/>
      <c r="BI17" s="69"/>
      <c r="BJ17" s="65"/>
      <c r="BK17" s="91"/>
      <c r="BL17" s="92"/>
      <c r="BM17" s="90"/>
      <c r="BN17" s="66"/>
      <c r="BO17" s="82"/>
      <c r="BP17" s="93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</row>
    <row r="18" spans="1:87" s="146" customFormat="1" ht="68.25" customHeight="1">
      <c r="A18" s="47" t="s">
        <v>71</v>
      </c>
      <c r="B18" s="98" t="s">
        <v>563</v>
      </c>
      <c r="C18" s="47" t="s">
        <v>48</v>
      </c>
      <c r="D18" s="47" t="s">
        <v>48</v>
      </c>
      <c r="E18" s="246" t="s">
        <v>112</v>
      </c>
      <c r="F18" s="98" t="s">
        <v>142</v>
      </c>
      <c r="G18" s="71" t="s">
        <v>452</v>
      </c>
      <c r="H18" s="116" t="s">
        <v>450</v>
      </c>
      <c r="I18" s="128" t="s">
        <v>451</v>
      </c>
      <c r="J18" s="98" t="s">
        <v>144</v>
      </c>
      <c r="K18" s="246" t="s">
        <v>116</v>
      </c>
      <c r="L18" s="71" t="s">
        <v>105</v>
      </c>
      <c r="M18" s="54">
        <f>N18/1.2</f>
        <v>53.500000000000007</v>
      </c>
      <c r="N18" s="53">
        <v>64.2</v>
      </c>
      <c r="O18" s="62" t="s">
        <v>312</v>
      </c>
      <c r="P18" s="53" t="s">
        <v>68</v>
      </c>
      <c r="Q18" s="144" t="s">
        <v>308</v>
      </c>
      <c r="R18" s="72">
        <f>S18-5</f>
        <v>44568</v>
      </c>
      <c r="S18" s="72">
        <f t="shared" si="4"/>
        <v>44573</v>
      </c>
      <c r="T18" s="73"/>
      <c r="U18" s="74"/>
      <c r="V18" s="47"/>
      <c r="W18" s="127"/>
      <c r="X18" s="73" t="s">
        <v>49</v>
      </c>
      <c r="Y18" s="74" t="s">
        <v>67</v>
      </c>
      <c r="Z18" s="61" t="s">
        <v>145</v>
      </c>
      <c r="AA18" s="75" t="s">
        <v>443</v>
      </c>
      <c r="AB18" s="138" t="s">
        <v>320</v>
      </c>
      <c r="AC18" s="76" t="s">
        <v>45</v>
      </c>
      <c r="AD18" s="77" t="s">
        <v>46</v>
      </c>
      <c r="AE18" s="77">
        <v>44593</v>
      </c>
      <c r="AF18" s="77">
        <v>44593</v>
      </c>
      <c r="AG18" s="72">
        <v>44926</v>
      </c>
      <c r="AH18" s="78">
        <v>2022</v>
      </c>
      <c r="AI18" s="145"/>
      <c r="AJ18" s="145"/>
      <c r="AK18" s="224"/>
      <c r="AL18" s="66"/>
      <c r="AM18" s="82"/>
      <c r="AN18" s="83"/>
      <c r="AO18" s="67"/>
      <c r="AP18" s="84"/>
      <c r="AQ18" s="84"/>
      <c r="AR18" s="85"/>
      <c r="AS18" s="86"/>
      <c r="AT18" s="87"/>
      <c r="AU18" s="68"/>
      <c r="AV18" s="88"/>
      <c r="AW18" s="89"/>
      <c r="AX18" s="90"/>
      <c r="AY18" s="90"/>
      <c r="AZ18" s="84"/>
      <c r="BA18" s="68"/>
      <c r="BB18" s="68"/>
      <c r="BC18" s="68"/>
      <c r="BD18" s="88"/>
      <c r="BE18" s="89"/>
      <c r="BF18" s="64"/>
      <c r="BG18" s="85"/>
      <c r="BH18" s="121"/>
      <c r="BI18" s="69"/>
      <c r="BJ18" s="65"/>
      <c r="BK18" s="91"/>
      <c r="BL18" s="92"/>
      <c r="BM18" s="90"/>
      <c r="BN18" s="66"/>
      <c r="BO18" s="82"/>
      <c r="BP18" s="93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</row>
    <row r="19" spans="1:87" s="146" customFormat="1" ht="39" customHeight="1">
      <c r="A19" s="47" t="s">
        <v>71</v>
      </c>
      <c r="B19" s="98" t="s">
        <v>563</v>
      </c>
      <c r="C19" s="47" t="s">
        <v>48</v>
      </c>
      <c r="D19" s="47" t="s">
        <v>48</v>
      </c>
      <c r="E19" s="246" t="s">
        <v>112</v>
      </c>
      <c r="F19" s="98" t="s">
        <v>150</v>
      </c>
      <c r="G19" s="71" t="s">
        <v>575</v>
      </c>
      <c r="H19" s="116" t="s">
        <v>453</v>
      </c>
      <c r="I19" s="128" t="s">
        <v>371</v>
      </c>
      <c r="J19" s="98" t="s">
        <v>144</v>
      </c>
      <c r="K19" s="246" t="s">
        <v>116</v>
      </c>
      <c r="L19" s="71" t="s">
        <v>105</v>
      </c>
      <c r="M19" s="54">
        <f>N19/1.2</f>
        <v>51.75</v>
      </c>
      <c r="N19" s="53">
        <v>62.1</v>
      </c>
      <c r="O19" s="62" t="s">
        <v>312</v>
      </c>
      <c r="P19" s="53" t="s">
        <v>68</v>
      </c>
      <c r="Q19" s="144" t="s">
        <v>308</v>
      </c>
      <c r="R19" s="72">
        <f>S19-10</f>
        <v>44568</v>
      </c>
      <c r="S19" s="72">
        <f>AE19-15</f>
        <v>44578</v>
      </c>
      <c r="T19" s="73"/>
      <c r="U19" s="74"/>
      <c r="V19" s="47"/>
      <c r="W19" s="127"/>
      <c r="X19" s="73" t="s">
        <v>49</v>
      </c>
      <c r="Y19" s="74" t="s">
        <v>67</v>
      </c>
      <c r="Z19" s="61" t="s">
        <v>145</v>
      </c>
      <c r="AA19" s="75" t="s">
        <v>443</v>
      </c>
      <c r="AB19" s="138" t="s">
        <v>320</v>
      </c>
      <c r="AC19" s="76" t="s">
        <v>45</v>
      </c>
      <c r="AD19" s="77" t="s">
        <v>46</v>
      </c>
      <c r="AE19" s="77">
        <v>44593</v>
      </c>
      <c r="AF19" s="77">
        <v>44593</v>
      </c>
      <c r="AG19" s="72">
        <v>44926</v>
      </c>
      <c r="AH19" s="78">
        <v>2022</v>
      </c>
      <c r="AI19" s="145"/>
      <c r="AJ19" s="145"/>
      <c r="AK19" s="224"/>
      <c r="AL19" s="66"/>
      <c r="AM19" s="82"/>
      <c r="AN19" s="83"/>
      <c r="AO19" s="67"/>
      <c r="AP19" s="84"/>
      <c r="AQ19" s="84"/>
      <c r="AR19" s="85"/>
      <c r="AS19" s="86"/>
      <c r="AT19" s="87"/>
      <c r="AU19" s="68"/>
      <c r="AV19" s="88"/>
      <c r="AW19" s="89"/>
      <c r="AX19" s="90"/>
      <c r="AY19" s="90"/>
      <c r="AZ19" s="84"/>
      <c r="BA19" s="68"/>
      <c r="BB19" s="68"/>
      <c r="BC19" s="68"/>
      <c r="BD19" s="88"/>
      <c r="BE19" s="89"/>
      <c r="BF19" s="64"/>
      <c r="BG19" s="85"/>
      <c r="BH19" s="121"/>
      <c r="BI19" s="69"/>
      <c r="BJ19" s="65"/>
      <c r="BK19" s="91"/>
      <c r="BL19" s="92"/>
      <c r="BM19" s="90"/>
      <c r="BN19" s="66"/>
      <c r="BO19" s="82"/>
      <c r="BP19" s="93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</row>
    <row r="20" spans="1:87" s="36" customFormat="1" ht="39" customHeight="1">
      <c r="A20" s="98" t="s">
        <v>71</v>
      </c>
      <c r="B20" s="98" t="s">
        <v>563</v>
      </c>
      <c r="C20" s="98" t="s">
        <v>48</v>
      </c>
      <c r="D20" s="98" t="s">
        <v>48</v>
      </c>
      <c r="E20" s="246" t="s">
        <v>112</v>
      </c>
      <c r="F20" s="98" t="s">
        <v>151</v>
      </c>
      <c r="G20" s="152" t="s">
        <v>139</v>
      </c>
      <c r="H20" s="111" t="s">
        <v>367</v>
      </c>
      <c r="I20" s="111" t="s">
        <v>368</v>
      </c>
      <c r="J20" s="98" t="s">
        <v>144</v>
      </c>
      <c r="K20" s="246" t="s">
        <v>116</v>
      </c>
      <c r="L20" s="246" t="s">
        <v>105</v>
      </c>
      <c r="M20" s="55">
        <v>12</v>
      </c>
      <c r="N20" s="55">
        <f>M20*1.2</f>
        <v>14.399999999999999</v>
      </c>
      <c r="O20" s="60" t="s">
        <v>312</v>
      </c>
      <c r="P20" s="58" t="s">
        <v>68</v>
      </c>
      <c r="Q20" s="58" t="s">
        <v>308</v>
      </c>
      <c r="R20" s="72">
        <f t="shared" si="5"/>
        <v>44589</v>
      </c>
      <c r="S20" s="72">
        <f t="shared" si="4"/>
        <v>44601</v>
      </c>
      <c r="T20" s="81"/>
      <c r="U20" s="72"/>
      <c r="V20" s="98"/>
      <c r="W20" s="81"/>
      <c r="X20" s="81" t="s">
        <v>49</v>
      </c>
      <c r="Y20" s="72" t="s">
        <v>67</v>
      </c>
      <c r="Z20" s="98" t="s">
        <v>145</v>
      </c>
      <c r="AA20" s="60" t="s">
        <v>443</v>
      </c>
      <c r="AB20" s="138" t="s">
        <v>320</v>
      </c>
      <c r="AC20" s="72" t="s">
        <v>45</v>
      </c>
      <c r="AD20" s="81" t="s">
        <v>46</v>
      </c>
      <c r="AE20" s="77">
        <v>44621</v>
      </c>
      <c r="AF20" s="77">
        <v>44621</v>
      </c>
      <c r="AG20" s="72">
        <v>44926</v>
      </c>
      <c r="AH20" s="78">
        <v>2022</v>
      </c>
      <c r="AI20" s="98"/>
      <c r="AJ20" s="98"/>
      <c r="AK20" s="161"/>
      <c r="AL20" s="230"/>
      <c r="AM20" s="99"/>
      <c r="AN20" s="100"/>
      <c r="AO20" s="101"/>
      <c r="AP20" s="84"/>
      <c r="AQ20" s="84"/>
      <c r="AR20" s="84"/>
      <c r="AS20" s="102"/>
      <c r="AT20" s="87"/>
      <c r="AU20" s="68"/>
      <c r="AV20" s="103"/>
      <c r="AW20" s="87"/>
      <c r="AX20" s="90"/>
      <c r="AY20" s="90"/>
      <c r="AZ20" s="84"/>
      <c r="BA20" s="68"/>
      <c r="BB20" s="68"/>
      <c r="BC20" s="68"/>
      <c r="BD20" s="103"/>
      <c r="BE20" s="87"/>
      <c r="BF20" s="66"/>
      <c r="BG20" s="84"/>
      <c r="BH20" s="104"/>
      <c r="BI20" s="68"/>
      <c r="BJ20" s="66"/>
      <c r="BK20" s="92"/>
      <c r="BL20" s="92"/>
      <c r="BM20" s="90"/>
      <c r="BN20" s="66"/>
      <c r="BO20" s="99"/>
      <c r="BP20" s="105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</row>
    <row r="21" spans="1:87" s="146" customFormat="1" ht="39" customHeight="1">
      <c r="A21" s="47">
        <v>3</v>
      </c>
      <c r="B21" s="98" t="s">
        <v>563</v>
      </c>
      <c r="C21" s="47" t="s">
        <v>48</v>
      </c>
      <c r="D21" s="47" t="s">
        <v>48</v>
      </c>
      <c r="E21" s="246" t="s">
        <v>112</v>
      </c>
      <c r="F21" s="98" t="s">
        <v>152</v>
      </c>
      <c r="G21" s="219" t="s">
        <v>544</v>
      </c>
      <c r="H21" s="116" t="s">
        <v>371</v>
      </c>
      <c r="I21" s="220" t="s">
        <v>597</v>
      </c>
      <c r="J21" s="98" t="s">
        <v>144</v>
      </c>
      <c r="K21" s="246" t="s">
        <v>116</v>
      </c>
      <c r="L21" s="71" t="s">
        <v>105</v>
      </c>
      <c r="M21" s="180">
        <v>51.52</v>
      </c>
      <c r="N21" s="55">
        <f>M21*1.2</f>
        <v>61.823999999999998</v>
      </c>
      <c r="O21" s="60" t="s">
        <v>312</v>
      </c>
      <c r="P21" s="53" t="s">
        <v>68</v>
      </c>
      <c r="Q21" s="54" t="s">
        <v>308</v>
      </c>
      <c r="R21" s="72">
        <f t="shared" si="5"/>
        <v>44589</v>
      </c>
      <c r="S21" s="72">
        <f t="shared" si="4"/>
        <v>44601</v>
      </c>
      <c r="T21" s="73"/>
      <c r="U21" s="74"/>
      <c r="V21" s="47"/>
      <c r="W21" s="73"/>
      <c r="X21" s="73" t="s">
        <v>49</v>
      </c>
      <c r="Y21" s="74" t="s">
        <v>67</v>
      </c>
      <c r="Z21" s="61" t="s">
        <v>145</v>
      </c>
      <c r="AA21" s="75" t="s">
        <v>443</v>
      </c>
      <c r="AB21" s="138" t="s">
        <v>320</v>
      </c>
      <c r="AC21" s="76" t="s">
        <v>45</v>
      </c>
      <c r="AD21" s="77" t="s">
        <v>46</v>
      </c>
      <c r="AE21" s="77">
        <v>44621</v>
      </c>
      <c r="AF21" s="77">
        <v>44621</v>
      </c>
      <c r="AG21" s="72">
        <v>44926</v>
      </c>
      <c r="AH21" s="78">
        <v>2022</v>
      </c>
      <c r="AI21" s="145"/>
      <c r="AJ21" s="145"/>
      <c r="AK21" s="224"/>
    </row>
    <row r="22" spans="1:87" s="146" customFormat="1" ht="39" customHeight="1">
      <c r="A22" s="47">
        <v>3</v>
      </c>
      <c r="B22" s="98" t="s">
        <v>563</v>
      </c>
      <c r="C22" s="47" t="s">
        <v>48</v>
      </c>
      <c r="D22" s="47" t="s">
        <v>48</v>
      </c>
      <c r="E22" s="246" t="s">
        <v>112</v>
      </c>
      <c r="F22" s="98" t="s">
        <v>147</v>
      </c>
      <c r="G22" s="219" t="s">
        <v>455</v>
      </c>
      <c r="H22" s="116" t="s">
        <v>371</v>
      </c>
      <c r="I22" s="220" t="s">
        <v>597</v>
      </c>
      <c r="J22" s="98" t="s">
        <v>144</v>
      </c>
      <c r="K22" s="246" t="s">
        <v>116</v>
      </c>
      <c r="L22" s="71" t="s">
        <v>105</v>
      </c>
      <c r="M22" s="180">
        <v>14.787000000000001</v>
      </c>
      <c r="N22" s="55">
        <f>M22*1.2</f>
        <v>17.744399999999999</v>
      </c>
      <c r="O22" s="60" t="s">
        <v>312</v>
      </c>
      <c r="P22" s="53" t="s">
        <v>68</v>
      </c>
      <c r="Q22" s="54" t="s">
        <v>308</v>
      </c>
      <c r="R22" s="72">
        <f t="shared" si="5"/>
        <v>44589</v>
      </c>
      <c r="S22" s="72">
        <f t="shared" si="4"/>
        <v>44601</v>
      </c>
      <c r="T22" s="73"/>
      <c r="U22" s="74"/>
      <c r="V22" s="47"/>
      <c r="W22" s="73"/>
      <c r="X22" s="73" t="s">
        <v>49</v>
      </c>
      <c r="Y22" s="74" t="s">
        <v>67</v>
      </c>
      <c r="Z22" s="61" t="s">
        <v>145</v>
      </c>
      <c r="AA22" s="75" t="s">
        <v>443</v>
      </c>
      <c r="AB22" s="138" t="s">
        <v>320</v>
      </c>
      <c r="AC22" s="76" t="s">
        <v>45</v>
      </c>
      <c r="AD22" s="77" t="s">
        <v>46</v>
      </c>
      <c r="AE22" s="77">
        <v>44621</v>
      </c>
      <c r="AF22" s="77">
        <v>44621</v>
      </c>
      <c r="AG22" s="72">
        <v>44926</v>
      </c>
      <c r="AH22" s="78">
        <v>2022</v>
      </c>
      <c r="AI22" s="145"/>
      <c r="AJ22" s="145"/>
      <c r="AK22" s="224"/>
    </row>
    <row r="23" spans="1:87" s="236" customFormat="1" ht="39" customHeight="1">
      <c r="A23" s="47">
        <v>3</v>
      </c>
      <c r="B23" s="47" t="s">
        <v>563</v>
      </c>
      <c r="C23" s="47" t="s">
        <v>48</v>
      </c>
      <c r="D23" s="47" t="s">
        <v>48</v>
      </c>
      <c r="E23" s="71" t="s">
        <v>112</v>
      </c>
      <c r="F23" s="98" t="s">
        <v>321</v>
      </c>
      <c r="G23" s="212" t="s">
        <v>545</v>
      </c>
      <c r="H23" s="116" t="s">
        <v>375</v>
      </c>
      <c r="I23" s="179" t="s">
        <v>596</v>
      </c>
      <c r="J23" s="98" t="s">
        <v>144</v>
      </c>
      <c r="K23" s="71" t="s">
        <v>116</v>
      </c>
      <c r="L23" s="71" t="s">
        <v>105</v>
      </c>
      <c r="M23" s="180">
        <f>N23/1.2</f>
        <v>41.55833333333333</v>
      </c>
      <c r="N23" s="54">
        <v>49.87</v>
      </c>
      <c r="O23" s="62" t="s">
        <v>312</v>
      </c>
      <c r="P23" s="53" t="s">
        <v>68</v>
      </c>
      <c r="Q23" s="54" t="s">
        <v>308</v>
      </c>
      <c r="R23" s="76">
        <f>S23-5</f>
        <v>44568</v>
      </c>
      <c r="S23" s="76">
        <f t="shared" si="4"/>
        <v>44573</v>
      </c>
      <c r="T23" s="73"/>
      <c r="U23" s="76"/>
      <c r="V23" s="47"/>
      <c r="W23" s="73"/>
      <c r="X23" s="73" t="s">
        <v>49</v>
      </c>
      <c r="Y23" s="76" t="s">
        <v>67</v>
      </c>
      <c r="Z23" s="61" t="s">
        <v>145</v>
      </c>
      <c r="AA23" s="75" t="s">
        <v>443</v>
      </c>
      <c r="AB23" s="138" t="s">
        <v>320</v>
      </c>
      <c r="AC23" s="76" t="s">
        <v>45</v>
      </c>
      <c r="AD23" s="73" t="s">
        <v>46</v>
      </c>
      <c r="AE23" s="73">
        <v>44593</v>
      </c>
      <c r="AF23" s="73">
        <v>44593</v>
      </c>
      <c r="AG23" s="76">
        <v>44926</v>
      </c>
      <c r="AH23" s="127">
        <v>2022</v>
      </c>
      <c r="AI23" s="234"/>
      <c r="AJ23" s="234"/>
      <c r="AK23" s="235"/>
    </row>
    <row r="24" spans="1:87" s="36" customFormat="1" ht="39" customHeight="1">
      <c r="A24" s="98" t="s">
        <v>71</v>
      </c>
      <c r="B24" s="98" t="s">
        <v>563</v>
      </c>
      <c r="C24" s="98" t="s">
        <v>48</v>
      </c>
      <c r="D24" s="98" t="s">
        <v>48</v>
      </c>
      <c r="E24" s="246" t="s">
        <v>112</v>
      </c>
      <c r="F24" s="98" t="s">
        <v>322</v>
      </c>
      <c r="G24" s="246" t="s">
        <v>140</v>
      </c>
      <c r="H24" s="111" t="s">
        <v>369</v>
      </c>
      <c r="I24" s="111" t="s">
        <v>370</v>
      </c>
      <c r="J24" s="98" t="s">
        <v>144</v>
      </c>
      <c r="K24" s="246" t="s">
        <v>116</v>
      </c>
      <c r="L24" s="246" t="s">
        <v>105</v>
      </c>
      <c r="M24" s="55">
        <f t="shared" si="0"/>
        <v>83.250000000000014</v>
      </c>
      <c r="N24" s="58">
        <v>99.9</v>
      </c>
      <c r="O24" s="60" t="s">
        <v>312</v>
      </c>
      <c r="P24" s="58" t="s">
        <v>68</v>
      </c>
      <c r="Q24" s="58" t="s">
        <v>308</v>
      </c>
      <c r="R24" s="72">
        <f>S24-5</f>
        <v>44583</v>
      </c>
      <c r="S24" s="72">
        <f>AE18-5</f>
        <v>44588</v>
      </c>
      <c r="T24" s="81"/>
      <c r="U24" s="72"/>
      <c r="V24" s="98"/>
      <c r="W24" s="81"/>
      <c r="X24" s="81" t="s">
        <v>49</v>
      </c>
      <c r="Y24" s="72" t="s">
        <v>67</v>
      </c>
      <c r="Z24" s="98" t="s">
        <v>145</v>
      </c>
      <c r="AA24" s="60" t="s">
        <v>443</v>
      </c>
      <c r="AB24" s="138" t="s">
        <v>320</v>
      </c>
      <c r="AC24" s="72" t="s">
        <v>45</v>
      </c>
      <c r="AD24" s="81" t="s">
        <v>46</v>
      </c>
      <c r="AE24" s="81">
        <v>44593</v>
      </c>
      <c r="AF24" s="81">
        <v>44593</v>
      </c>
      <c r="AG24" s="72">
        <v>44926</v>
      </c>
      <c r="AH24" s="78">
        <v>2022</v>
      </c>
      <c r="AI24" s="98"/>
      <c r="AJ24" s="98"/>
      <c r="AK24" s="161"/>
      <c r="AL24" s="230"/>
      <c r="AM24" s="99"/>
      <c r="AN24" s="100"/>
      <c r="AO24" s="101"/>
      <c r="AP24" s="84"/>
      <c r="AQ24" s="84"/>
      <c r="AR24" s="84"/>
      <c r="AS24" s="102"/>
      <c r="AT24" s="87"/>
      <c r="AU24" s="68"/>
      <c r="AV24" s="103"/>
      <c r="AW24" s="87"/>
      <c r="AX24" s="90"/>
      <c r="AY24" s="90"/>
      <c r="AZ24" s="84"/>
      <c r="BA24" s="68"/>
      <c r="BB24" s="68"/>
      <c r="BC24" s="68"/>
      <c r="BD24" s="103"/>
      <c r="BE24" s="87"/>
      <c r="BF24" s="66"/>
      <c r="BG24" s="84"/>
      <c r="BH24" s="104"/>
      <c r="BI24" s="68"/>
      <c r="BJ24" s="66"/>
      <c r="BK24" s="92"/>
      <c r="BL24" s="92"/>
      <c r="BM24" s="90"/>
      <c r="BN24" s="66"/>
      <c r="BO24" s="99"/>
      <c r="BP24" s="105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</row>
    <row r="25" spans="1:87" s="36" customFormat="1" ht="39" customHeight="1">
      <c r="A25" s="98" t="s">
        <v>71</v>
      </c>
      <c r="B25" s="98" t="s">
        <v>563</v>
      </c>
      <c r="C25" s="98" t="s">
        <v>48</v>
      </c>
      <c r="D25" s="98" t="s">
        <v>48</v>
      </c>
      <c r="E25" s="246" t="s">
        <v>112</v>
      </c>
      <c r="F25" s="98" t="s">
        <v>323</v>
      </c>
      <c r="G25" s="151" t="s">
        <v>373</v>
      </c>
      <c r="H25" s="75" t="s">
        <v>371</v>
      </c>
      <c r="I25" s="113" t="s">
        <v>372</v>
      </c>
      <c r="J25" s="98" t="s">
        <v>144</v>
      </c>
      <c r="K25" s="246" t="s">
        <v>116</v>
      </c>
      <c r="L25" s="246" t="s">
        <v>105</v>
      </c>
      <c r="M25" s="55">
        <v>16.600000000000001</v>
      </c>
      <c r="N25" s="55">
        <f>M25*1.2</f>
        <v>19.920000000000002</v>
      </c>
      <c r="O25" s="60" t="s">
        <v>312</v>
      </c>
      <c r="P25" s="58" t="s">
        <v>68</v>
      </c>
      <c r="Q25" s="58" t="s">
        <v>308</v>
      </c>
      <c r="R25" s="72">
        <f t="shared" si="5"/>
        <v>44603</v>
      </c>
      <c r="S25" s="72">
        <f>AE25-20</f>
        <v>44615</v>
      </c>
      <c r="T25" s="81"/>
      <c r="U25" s="72"/>
      <c r="V25" s="98"/>
      <c r="W25" s="81"/>
      <c r="X25" s="81" t="s">
        <v>49</v>
      </c>
      <c r="Y25" s="72" t="s">
        <v>67</v>
      </c>
      <c r="Z25" s="98" t="s">
        <v>145</v>
      </c>
      <c r="AA25" s="60" t="s">
        <v>443</v>
      </c>
      <c r="AB25" s="138" t="s">
        <v>320</v>
      </c>
      <c r="AC25" s="72" t="s">
        <v>45</v>
      </c>
      <c r="AD25" s="81" t="s">
        <v>46</v>
      </c>
      <c r="AE25" s="81">
        <v>44635</v>
      </c>
      <c r="AF25" s="81">
        <v>44635</v>
      </c>
      <c r="AG25" s="72">
        <v>44926</v>
      </c>
      <c r="AH25" s="78">
        <v>2022</v>
      </c>
      <c r="AI25" s="98"/>
      <c r="AJ25" s="98"/>
      <c r="AK25" s="161"/>
      <c r="AL25" s="230"/>
      <c r="AM25" s="99"/>
      <c r="AN25" s="100"/>
      <c r="AO25" s="101"/>
      <c r="AP25" s="84"/>
      <c r="AQ25" s="84"/>
      <c r="AR25" s="84"/>
      <c r="AS25" s="102"/>
      <c r="AT25" s="87"/>
      <c r="AU25" s="68"/>
      <c r="AV25" s="103"/>
      <c r="AW25" s="87"/>
      <c r="AX25" s="90"/>
      <c r="AY25" s="90"/>
      <c r="AZ25" s="84"/>
      <c r="BA25" s="68"/>
      <c r="BB25" s="68"/>
      <c r="BC25" s="68"/>
      <c r="BD25" s="103"/>
      <c r="BE25" s="87"/>
      <c r="BF25" s="66"/>
      <c r="BG25" s="84"/>
      <c r="BH25" s="104"/>
      <c r="BI25" s="68"/>
      <c r="BJ25" s="66"/>
      <c r="BK25" s="92"/>
      <c r="BL25" s="92"/>
      <c r="BM25" s="90"/>
      <c r="BN25" s="66"/>
      <c r="BO25" s="99"/>
      <c r="BP25" s="105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</row>
    <row r="26" spans="1:87" s="36" customFormat="1" ht="47.25">
      <c r="A26" s="98" t="s">
        <v>142</v>
      </c>
      <c r="B26" s="98" t="s">
        <v>563</v>
      </c>
      <c r="C26" s="98" t="s">
        <v>48</v>
      </c>
      <c r="D26" s="98" t="s">
        <v>48</v>
      </c>
      <c r="E26" s="246" t="s">
        <v>112</v>
      </c>
      <c r="F26" s="98" t="s">
        <v>324</v>
      </c>
      <c r="G26" s="151" t="s">
        <v>77</v>
      </c>
      <c r="H26" s="75" t="s">
        <v>269</v>
      </c>
      <c r="I26" s="113" t="s">
        <v>374</v>
      </c>
      <c r="J26" s="98" t="s">
        <v>144</v>
      </c>
      <c r="K26" s="246" t="s">
        <v>116</v>
      </c>
      <c r="L26" s="246" t="s">
        <v>105</v>
      </c>
      <c r="M26" s="55">
        <v>16.8</v>
      </c>
      <c r="N26" s="55">
        <f>M26*1.2</f>
        <v>20.16</v>
      </c>
      <c r="O26" s="60" t="s">
        <v>312</v>
      </c>
      <c r="P26" s="58" t="s">
        <v>68</v>
      </c>
      <c r="Q26" s="58" t="s">
        <v>308</v>
      </c>
      <c r="R26" s="72">
        <f t="shared" si="5"/>
        <v>44711</v>
      </c>
      <c r="S26" s="72">
        <f t="shared" si="4"/>
        <v>44723</v>
      </c>
      <c r="T26" s="81"/>
      <c r="U26" s="72"/>
      <c r="V26" s="98"/>
      <c r="W26" s="81"/>
      <c r="X26" s="81" t="s">
        <v>49</v>
      </c>
      <c r="Y26" s="72" t="s">
        <v>67</v>
      </c>
      <c r="Z26" s="98" t="s">
        <v>145</v>
      </c>
      <c r="AA26" s="60" t="s">
        <v>443</v>
      </c>
      <c r="AB26" s="138" t="s">
        <v>320</v>
      </c>
      <c r="AC26" s="72" t="s">
        <v>45</v>
      </c>
      <c r="AD26" s="81" t="s">
        <v>46</v>
      </c>
      <c r="AE26" s="77">
        <v>44743</v>
      </c>
      <c r="AF26" s="77">
        <v>44743</v>
      </c>
      <c r="AG26" s="72">
        <v>44834</v>
      </c>
      <c r="AH26" s="78">
        <v>2022</v>
      </c>
      <c r="AI26" s="98"/>
      <c r="AJ26" s="98"/>
      <c r="AK26" s="161"/>
      <c r="AL26" s="230"/>
      <c r="AM26" s="99"/>
      <c r="AN26" s="100"/>
      <c r="AO26" s="101"/>
      <c r="AP26" s="84"/>
      <c r="AQ26" s="84"/>
      <c r="AR26" s="84"/>
      <c r="AS26" s="102"/>
      <c r="AT26" s="87"/>
      <c r="AU26" s="68"/>
      <c r="AV26" s="103"/>
      <c r="AW26" s="87"/>
      <c r="AX26" s="90"/>
      <c r="AY26" s="90"/>
      <c r="AZ26" s="84"/>
      <c r="BA26" s="68"/>
      <c r="BB26" s="68"/>
      <c r="BC26" s="68"/>
      <c r="BD26" s="103"/>
      <c r="BE26" s="87"/>
      <c r="BF26" s="66"/>
      <c r="BG26" s="84"/>
      <c r="BH26" s="104"/>
      <c r="BI26" s="68"/>
      <c r="BJ26" s="66"/>
      <c r="BK26" s="92"/>
      <c r="BL26" s="92"/>
      <c r="BM26" s="90"/>
      <c r="BN26" s="66"/>
      <c r="BO26" s="99"/>
      <c r="BP26" s="105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</row>
    <row r="27" spans="1:87" s="36" customFormat="1" ht="47.25">
      <c r="A27" s="98" t="s">
        <v>71</v>
      </c>
      <c r="B27" s="98" t="s">
        <v>563</v>
      </c>
      <c r="C27" s="98" t="s">
        <v>48</v>
      </c>
      <c r="D27" s="98" t="s">
        <v>48</v>
      </c>
      <c r="E27" s="246" t="s">
        <v>112</v>
      </c>
      <c r="F27" s="98" t="s">
        <v>325</v>
      </c>
      <c r="G27" s="246" t="s">
        <v>85</v>
      </c>
      <c r="H27" s="114" t="s">
        <v>375</v>
      </c>
      <c r="I27" s="115" t="s">
        <v>376</v>
      </c>
      <c r="J27" s="98" t="s">
        <v>144</v>
      </c>
      <c r="K27" s="95" t="s">
        <v>116</v>
      </c>
      <c r="L27" s="95" t="s">
        <v>105</v>
      </c>
      <c r="M27" s="55">
        <v>47.040999999999997</v>
      </c>
      <c r="N27" s="56">
        <f>M27*1.2</f>
        <v>56.449199999999998</v>
      </c>
      <c r="O27" s="60" t="s">
        <v>312</v>
      </c>
      <c r="P27" s="58" t="s">
        <v>68</v>
      </c>
      <c r="Q27" s="58" t="s">
        <v>308</v>
      </c>
      <c r="R27" s="72">
        <f>S27-0</f>
        <v>44573</v>
      </c>
      <c r="S27" s="72">
        <f t="shared" si="4"/>
        <v>44573</v>
      </c>
      <c r="T27" s="107"/>
      <c r="U27" s="106"/>
      <c r="V27" s="108"/>
      <c r="W27" s="107"/>
      <c r="X27" s="107" t="s">
        <v>49</v>
      </c>
      <c r="Y27" s="72" t="s">
        <v>67</v>
      </c>
      <c r="Z27" s="108" t="s">
        <v>145</v>
      </c>
      <c r="AA27" s="60" t="s">
        <v>443</v>
      </c>
      <c r="AB27" s="138" t="s">
        <v>320</v>
      </c>
      <c r="AC27" s="72" t="s">
        <v>45</v>
      </c>
      <c r="AD27" s="81" t="s">
        <v>46</v>
      </c>
      <c r="AE27" s="107">
        <v>44593</v>
      </c>
      <c r="AF27" s="107">
        <v>44593</v>
      </c>
      <c r="AG27" s="72">
        <v>44926</v>
      </c>
      <c r="AH27" s="78">
        <v>2022</v>
      </c>
      <c r="AI27" s="98"/>
      <c r="AJ27" s="98"/>
      <c r="AK27" s="161"/>
      <c r="AL27" s="230"/>
      <c r="AM27" s="99"/>
      <c r="AN27" s="100"/>
      <c r="AO27" s="101"/>
      <c r="AP27" s="84"/>
      <c r="AQ27" s="84"/>
      <c r="AR27" s="84"/>
      <c r="AS27" s="102"/>
      <c r="AT27" s="87"/>
      <c r="AU27" s="68"/>
      <c r="AV27" s="103"/>
      <c r="AW27" s="87"/>
      <c r="AX27" s="90"/>
      <c r="AY27" s="90"/>
      <c r="AZ27" s="84"/>
      <c r="BA27" s="68"/>
      <c r="BB27" s="68"/>
      <c r="BC27" s="68"/>
      <c r="BD27" s="103"/>
      <c r="BE27" s="87"/>
      <c r="BF27" s="66"/>
      <c r="BG27" s="84"/>
      <c r="BH27" s="104"/>
      <c r="BI27" s="68"/>
      <c r="BJ27" s="66"/>
      <c r="BK27" s="92"/>
      <c r="BL27" s="92"/>
      <c r="BM27" s="90"/>
      <c r="BN27" s="66"/>
      <c r="BO27" s="99"/>
      <c r="BP27" s="105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</row>
    <row r="28" spans="1:87" s="146" customFormat="1" ht="36.75" customHeight="1">
      <c r="A28" s="47" t="s">
        <v>71</v>
      </c>
      <c r="B28" s="98" t="s">
        <v>563</v>
      </c>
      <c r="C28" s="47" t="s">
        <v>48</v>
      </c>
      <c r="D28" s="47" t="s">
        <v>48</v>
      </c>
      <c r="E28" s="246" t="s">
        <v>112</v>
      </c>
      <c r="F28" s="98" t="s">
        <v>153</v>
      </c>
      <c r="G28" s="150" t="s">
        <v>546</v>
      </c>
      <c r="H28" s="119" t="s">
        <v>595</v>
      </c>
      <c r="I28" s="221" t="s">
        <v>594</v>
      </c>
      <c r="J28" s="98" t="s">
        <v>144</v>
      </c>
      <c r="K28" s="246" t="s">
        <v>116</v>
      </c>
      <c r="L28" s="71" t="s">
        <v>105</v>
      </c>
      <c r="M28" s="180">
        <v>16.521999999999998</v>
      </c>
      <c r="N28" s="144">
        <f>M28*1.2</f>
        <v>19.826399999999996</v>
      </c>
      <c r="O28" s="60" t="s">
        <v>312</v>
      </c>
      <c r="P28" s="53" t="s">
        <v>68</v>
      </c>
      <c r="Q28" s="58" t="s">
        <v>308</v>
      </c>
      <c r="R28" s="72">
        <f t="shared" si="5"/>
        <v>44620</v>
      </c>
      <c r="S28" s="72">
        <f t="shared" si="4"/>
        <v>44632</v>
      </c>
      <c r="T28" s="73"/>
      <c r="U28" s="74"/>
      <c r="V28" s="47"/>
      <c r="W28" s="73"/>
      <c r="X28" s="73" t="s">
        <v>49</v>
      </c>
      <c r="Y28" s="76" t="s">
        <v>67</v>
      </c>
      <c r="Z28" s="61" t="s">
        <v>145</v>
      </c>
      <c r="AA28" s="75" t="s">
        <v>443</v>
      </c>
      <c r="AB28" s="138" t="s">
        <v>320</v>
      </c>
      <c r="AC28" s="76" t="s">
        <v>45</v>
      </c>
      <c r="AD28" s="77" t="s">
        <v>46</v>
      </c>
      <c r="AE28" s="77">
        <v>44652</v>
      </c>
      <c r="AF28" s="77">
        <v>44652</v>
      </c>
      <c r="AG28" s="72">
        <v>44926</v>
      </c>
      <c r="AH28" s="78">
        <v>2022</v>
      </c>
      <c r="AI28" s="47"/>
      <c r="AJ28" s="47"/>
      <c r="AK28" s="161"/>
      <c r="AL28" s="230"/>
      <c r="AM28" s="82"/>
      <c r="AN28" s="83"/>
      <c r="AO28" s="67"/>
      <c r="AP28" s="84"/>
      <c r="AQ28" s="84"/>
      <c r="AR28" s="85"/>
      <c r="AS28" s="86"/>
      <c r="AT28" s="87"/>
      <c r="AU28" s="68"/>
      <c r="AV28" s="88"/>
      <c r="AW28" s="89"/>
      <c r="AX28" s="90"/>
      <c r="AY28" s="90"/>
      <c r="AZ28" s="84"/>
      <c r="BA28" s="68"/>
      <c r="BB28" s="68"/>
      <c r="BC28" s="68"/>
      <c r="BD28" s="88"/>
      <c r="BE28" s="89"/>
      <c r="BF28" s="64"/>
      <c r="BG28" s="85"/>
      <c r="BH28" s="121"/>
      <c r="BI28" s="69"/>
      <c r="BJ28" s="65"/>
      <c r="BK28" s="91"/>
      <c r="BL28" s="92"/>
      <c r="BM28" s="90"/>
      <c r="BN28" s="66"/>
      <c r="BO28" s="82"/>
      <c r="BP28" s="93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</row>
    <row r="29" spans="1:87" s="36" customFormat="1" ht="47.25">
      <c r="A29" s="98" t="s">
        <v>71</v>
      </c>
      <c r="B29" s="98" t="s">
        <v>563</v>
      </c>
      <c r="C29" s="98" t="s">
        <v>48</v>
      </c>
      <c r="D29" s="98" t="s">
        <v>48</v>
      </c>
      <c r="E29" s="246" t="s">
        <v>112</v>
      </c>
      <c r="F29" s="98" t="s">
        <v>154</v>
      </c>
      <c r="G29" s="246" t="s">
        <v>122</v>
      </c>
      <c r="H29" s="114" t="s">
        <v>377</v>
      </c>
      <c r="I29" s="115" t="s">
        <v>378</v>
      </c>
      <c r="J29" s="98" t="s">
        <v>144</v>
      </c>
      <c r="K29" s="246" t="s">
        <v>116</v>
      </c>
      <c r="L29" s="246" t="s">
        <v>105</v>
      </c>
      <c r="M29" s="55">
        <f t="shared" si="0"/>
        <v>9.4166666666666679</v>
      </c>
      <c r="N29" s="55">
        <v>11.3</v>
      </c>
      <c r="O29" s="60" t="s">
        <v>312</v>
      </c>
      <c r="P29" s="58" t="s">
        <v>68</v>
      </c>
      <c r="Q29" s="58" t="s">
        <v>308</v>
      </c>
      <c r="R29" s="72">
        <f t="shared" si="5"/>
        <v>44711</v>
      </c>
      <c r="S29" s="72">
        <f t="shared" si="4"/>
        <v>44723</v>
      </c>
      <c r="T29" s="107"/>
      <c r="U29" s="106"/>
      <c r="V29" s="108"/>
      <c r="W29" s="107"/>
      <c r="X29" s="107" t="s">
        <v>49</v>
      </c>
      <c r="Y29" s="72" t="s">
        <v>67</v>
      </c>
      <c r="Z29" s="108" t="s">
        <v>145</v>
      </c>
      <c r="AA29" s="60" t="s">
        <v>443</v>
      </c>
      <c r="AB29" s="138" t="s">
        <v>320</v>
      </c>
      <c r="AC29" s="72" t="s">
        <v>45</v>
      </c>
      <c r="AD29" s="81" t="s">
        <v>46</v>
      </c>
      <c r="AE29" s="81">
        <v>44743</v>
      </c>
      <c r="AF29" s="81">
        <v>44743</v>
      </c>
      <c r="AG29" s="81">
        <v>44834</v>
      </c>
      <c r="AH29" s="78">
        <v>2022</v>
      </c>
      <c r="AI29" s="98"/>
      <c r="AJ29" s="98"/>
      <c r="AK29" s="161"/>
      <c r="AL29" s="230"/>
      <c r="AM29" s="99"/>
      <c r="AN29" s="100"/>
      <c r="AO29" s="101"/>
      <c r="AP29" s="84"/>
      <c r="AQ29" s="84"/>
      <c r="AR29" s="84"/>
      <c r="AS29" s="102"/>
      <c r="AT29" s="87"/>
      <c r="AU29" s="68"/>
      <c r="AV29" s="103"/>
      <c r="AW29" s="87"/>
      <c r="AX29" s="90"/>
      <c r="AY29" s="90"/>
      <c r="AZ29" s="84"/>
      <c r="BA29" s="68"/>
      <c r="BB29" s="68"/>
      <c r="BC29" s="68"/>
      <c r="BD29" s="103"/>
      <c r="BE29" s="87"/>
      <c r="BF29" s="66"/>
      <c r="BG29" s="84"/>
      <c r="BH29" s="104"/>
      <c r="BI29" s="68"/>
      <c r="BJ29" s="66"/>
      <c r="BK29" s="92"/>
      <c r="BL29" s="92"/>
      <c r="BM29" s="90"/>
      <c r="BN29" s="66"/>
      <c r="BO29" s="99"/>
      <c r="BP29" s="105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</row>
    <row r="30" spans="1:87" s="36" customFormat="1" ht="47.25">
      <c r="A30" s="98" t="s">
        <v>71</v>
      </c>
      <c r="B30" s="98" t="s">
        <v>563</v>
      </c>
      <c r="C30" s="98" t="s">
        <v>48</v>
      </c>
      <c r="D30" s="98" t="s">
        <v>48</v>
      </c>
      <c r="E30" s="246" t="s">
        <v>112</v>
      </c>
      <c r="F30" s="98" t="s">
        <v>73</v>
      </c>
      <c r="G30" s="246" t="s">
        <v>314</v>
      </c>
      <c r="H30" s="31" t="s">
        <v>375</v>
      </c>
      <c r="I30" s="114" t="s">
        <v>364</v>
      </c>
      <c r="J30" s="98" t="s">
        <v>144</v>
      </c>
      <c r="K30" s="95" t="s">
        <v>116</v>
      </c>
      <c r="L30" s="95" t="s">
        <v>105</v>
      </c>
      <c r="M30" s="55">
        <v>2.7</v>
      </c>
      <c r="N30" s="56">
        <f>M30*1.2</f>
        <v>3.24</v>
      </c>
      <c r="O30" s="60" t="s">
        <v>312</v>
      </c>
      <c r="P30" s="58" t="s">
        <v>68</v>
      </c>
      <c r="Q30" s="58" t="s">
        <v>308</v>
      </c>
      <c r="R30" s="72">
        <f>S30-5</f>
        <v>44568</v>
      </c>
      <c r="S30" s="72">
        <f t="shared" si="4"/>
        <v>44573</v>
      </c>
      <c r="T30" s="107"/>
      <c r="U30" s="106"/>
      <c r="V30" s="108"/>
      <c r="W30" s="107"/>
      <c r="X30" s="107" t="s">
        <v>49</v>
      </c>
      <c r="Y30" s="72" t="s">
        <v>67</v>
      </c>
      <c r="Z30" s="108" t="s">
        <v>145</v>
      </c>
      <c r="AA30" s="60" t="s">
        <v>443</v>
      </c>
      <c r="AB30" s="138" t="s">
        <v>320</v>
      </c>
      <c r="AC30" s="72" t="s">
        <v>45</v>
      </c>
      <c r="AD30" s="81" t="s">
        <v>46</v>
      </c>
      <c r="AE30" s="107">
        <v>44593</v>
      </c>
      <c r="AF30" s="107">
        <v>44593</v>
      </c>
      <c r="AG30" s="107">
        <v>44926</v>
      </c>
      <c r="AH30" s="78">
        <v>2022</v>
      </c>
      <c r="AI30" s="98"/>
      <c r="AJ30" s="98"/>
      <c r="AK30" s="161"/>
      <c r="AL30" s="230"/>
      <c r="AM30" s="99"/>
      <c r="AN30" s="100"/>
      <c r="AO30" s="101"/>
      <c r="AP30" s="84"/>
      <c r="AQ30" s="84"/>
      <c r="AR30" s="84"/>
      <c r="AS30" s="102"/>
      <c r="AT30" s="87"/>
      <c r="AU30" s="68"/>
      <c r="AV30" s="103"/>
      <c r="AW30" s="87"/>
      <c r="AX30" s="90"/>
      <c r="AY30" s="90"/>
      <c r="AZ30" s="84"/>
      <c r="BA30" s="68"/>
      <c r="BB30" s="68"/>
      <c r="BC30" s="68"/>
      <c r="BD30" s="103"/>
      <c r="BE30" s="87"/>
      <c r="BF30" s="66"/>
      <c r="BG30" s="84"/>
      <c r="BH30" s="104"/>
      <c r="BI30" s="68"/>
      <c r="BJ30" s="66"/>
      <c r="BK30" s="92"/>
      <c r="BL30" s="92"/>
      <c r="BM30" s="90"/>
      <c r="BN30" s="66"/>
      <c r="BO30" s="99"/>
      <c r="BP30" s="105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</row>
    <row r="31" spans="1:87" s="36" customFormat="1" ht="47.25">
      <c r="A31" s="98" t="s">
        <v>71</v>
      </c>
      <c r="B31" s="98" t="s">
        <v>563</v>
      </c>
      <c r="C31" s="98" t="s">
        <v>48</v>
      </c>
      <c r="D31" s="98" t="s">
        <v>48</v>
      </c>
      <c r="E31" s="246" t="s">
        <v>112</v>
      </c>
      <c r="F31" s="98" t="s">
        <v>155</v>
      </c>
      <c r="G31" s="246" t="s">
        <v>540</v>
      </c>
      <c r="H31" s="114" t="s">
        <v>400</v>
      </c>
      <c r="I31" s="115" t="s">
        <v>400</v>
      </c>
      <c r="J31" s="98" t="s">
        <v>144</v>
      </c>
      <c r="K31" s="246" t="s">
        <v>116</v>
      </c>
      <c r="L31" s="246" t="s">
        <v>105</v>
      </c>
      <c r="M31" s="55">
        <v>9.6999999999999993</v>
      </c>
      <c r="N31" s="55">
        <f>M31*1.2</f>
        <v>11.639999999999999</v>
      </c>
      <c r="O31" s="60" t="s">
        <v>312</v>
      </c>
      <c r="P31" s="58" t="s">
        <v>68</v>
      </c>
      <c r="Q31" s="58" t="s">
        <v>308</v>
      </c>
      <c r="R31" s="72">
        <f>S31-3</f>
        <v>44558</v>
      </c>
      <c r="S31" s="72">
        <f>AE31-10</f>
        <v>44561</v>
      </c>
      <c r="T31" s="81"/>
      <c r="U31" s="72"/>
      <c r="V31" s="98"/>
      <c r="W31" s="81"/>
      <c r="X31" s="81" t="s">
        <v>49</v>
      </c>
      <c r="Y31" s="72" t="s">
        <v>67</v>
      </c>
      <c r="Z31" s="98" t="s">
        <v>145</v>
      </c>
      <c r="AA31" s="60" t="s">
        <v>443</v>
      </c>
      <c r="AB31" s="138" t="s">
        <v>320</v>
      </c>
      <c r="AC31" s="72" t="s">
        <v>45</v>
      </c>
      <c r="AD31" s="81" t="s">
        <v>46</v>
      </c>
      <c r="AE31" s="81">
        <v>44571</v>
      </c>
      <c r="AF31" s="81">
        <v>44571</v>
      </c>
      <c r="AG31" s="81">
        <v>44985</v>
      </c>
      <c r="AH31" s="78" t="s">
        <v>548</v>
      </c>
      <c r="AI31" s="98"/>
      <c r="AJ31" s="98"/>
      <c r="AK31" s="161"/>
      <c r="AL31" s="230"/>
      <c r="AM31" s="99"/>
      <c r="AN31" s="100"/>
      <c r="AO31" s="101"/>
      <c r="AP31" s="84"/>
      <c r="AQ31" s="84"/>
      <c r="AR31" s="84"/>
      <c r="AS31" s="102"/>
      <c r="AT31" s="87"/>
      <c r="AU31" s="68"/>
      <c r="AV31" s="103"/>
      <c r="AW31" s="87"/>
      <c r="AX31" s="90"/>
      <c r="AY31" s="90"/>
      <c r="AZ31" s="84"/>
      <c r="BA31" s="68"/>
      <c r="BB31" s="68"/>
      <c r="BC31" s="68"/>
      <c r="BD31" s="103"/>
      <c r="BE31" s="87"/>
      <c r="BF31" s="66"/>
      <c r="BG31" s="84"/>
      <c r="BH31" s="104"/>
      <c r="BI31" s="68"/>
      <c r="BJ31" s="66"/>
      <c r="BK31" s="92"/>
      <c r="BL31" s="92"/>
      <c r="BM31" s="90"/>
      <c r="BN31" s="66"/>
      <c r="BO31" s="99"/>
      <c r="BP31" s="105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</row>
    <row r="32" spans="1:87" s="40" customFormat="1">
      <c r="A32" s="283" t="s">
        <v>120</v>
      </c>
      <c r="B32" s="293"/>
      <c r="C32" s="293"/>
      <c r="D32" s="293"/>
      <c r="E32" s="293"/>
      <c r="F32" s="293"/>
      <c r="G32" s="293"/>
      <c r="H32" s="293"/>
      <c r="I32" s="294"/>
      <c r="J32" s="60"/>
      <c r="K32" s="95"/>
      <c r="L32" s="212"/>
      <c r="M32" s="216">
        <f>SUM(M11:M31)</f>
        <v>888.22199999999998</v>
      </c>
      <c r="N32" s="217">
        <f>SUM(N11:N31)</f>
        <v>1065.8664000000001</v>
      </c>
      <c r="O32" s="109"/>
      <c r="P32" s="109"/>
      <c r="Q32" s="95"/>
      <c r="R32" s="106"/>
      <c r="S32" s="106"/>
      <c r="T32" s="95"/>
      <c r="U32" s="109"/>
      <c r="V32" s="109"/>
      <c r="W32" s="109"/>
      <c r="X32" s="109"/>
      <c r="Y32" s="74"/>
      <c r="Z32" s="214"/>
      <c r="AA32" s="218"/>
      <c r="AB32" s="138" t="s">
        <v>320</v>
      </c>
      <c r="AC32" s="76"/>
      <c r="AD32" s="77"/>
      <c r="AE32" s="109"/>
      <c r="AF32" s="214"/>
      <c r="AG32" s="109"/>
      <c r="AH32" s="215"/>
      <c r="AI32" s="60"/>
      <c r="AJ32" s="60"/>
      <c r="AK32" s="223"/>
    </row>
    <row r="33" spans="1:87" s="36" customFormat="1" ht="38.25" customHeight="1">
      <c r="A33" s="98">
        <v>4</v>
      </c>
      <c r="B33" s="98" t="s">
        <v>564</v>
      </c>
      <c r="C33" s="98" t="s">
        <v>48</v>
      </c>
      <c r="D33" s="98" t="s">
        <v>48</v>
      </c>
      <c r="E33" s="246" t="s">
        <v>112</v>
      </c>
      <c r="F33" s="98" t="s">
        <v>518</v>
      </c>
      <c r="G33" s="246" t="s">
        <v>547</v>
      </c>
      <c r="H33" s="75" t="s">
        <v>403</v>
      </c>
      <c r="I33" s="112" t="s">
        <v>404</v>
      </c>
      <c r="J33" s="98" t="s">
        <v>144</v>
      </c>
      <c r="K33" s="246" t="s">
        <v>116</v>
      </c>
      <c r="L33" s="246" t="s">
        <v>105</v>
      </c>
      <c r="M33" s="55">
        <f t="shared" si="0"/>
        <v>6.666666666666667</v>
      </c>
      <c r="N33" s="58">
        <v>8</v>
      </c>
      <c r="O33" s="60" t="s">
        <v>312</v>
      </c>
      <c r="P33" s="58" t="s">
        <v>68</v>
      </c>
      <c r="Q33" s="58" t="s">
        <v>308</v>
      </c>
      <c r="R33" s="72">
        <f t="shared" ref="R33:R43" si="6">S33-10</f>
        <v>44609</v>
      </c>
      <c r="S33" s="72">
        <f>AE33-20</f>
        <v>44619</v>
      </c>
      <c r="T33" s="81"/>
      <c r="U33" s="72"/>
      <c r="V33" s="98"/>
      <c r="W33" s="81"/>
      <c r="X33" s="81" t="s">
        <v>49</v>
      </c>
      <c r="Y33" s="72" t="s">
        <v>67</v>
      </c>
      <c r="Z33" s="98" t="s">
        <v>145</v>
      </c>
      <c r="AA33" s="60" t="s">
        <v>443</v>
      </c>
      <c r="AB33" s="138" t="s">
        <v>320</v>
      </c>
      <c r="AC33" s="72" t="s">
        <v>45</v>
      </c>
      <c r="AD33" s="81" t="s">
        <v>46</v>
      </c>
      <c r="AE33" s="81">
        <v>44639</v>
      </c>
      <c r="AF33" s="81">
        <v>44639</v>
      </c>
      <c r="AG33" s="81">
        <v>45003</v>
      </c>
      <c r="AH33" s="78" t="s">
        <v>548</v>
      </c>
      <c r="AI33" s="98"/>
      <c r="AJ33" s="98"/>
      <c r="AK33" s="161"/>
      <c r="AL33" s="230"/>
      <c r="AM33" s="99"/>
      <c r="AN33" s="100"/>
      <c r="AO33" s="101"/>
      <c r="AP33" s="84"/>
      <c r="AQ33" s="84"/>
      <c r="AR33" s="84"/>
      <c r="AS33" s="102"/>
      <c r="AT33" s="87"/>
      <c r="AU33" s="68"/>
      <c r="AV33" s="103"/>
      <c r="AW33" s="87"/>
      <c r="AX33" s="90"/>
      <c r="AY33" s="90"/>
      <c r="AZ33" s="84"/>
      <c r="BA33" s="68"/>
      <c r="BB33" s="68"/>
      <c r="BC33" s="68"/>
      <c r="BD33" s="103"/>
      <c r="BE33" s="87"/>
      <c r="BF33" s="66"/>
      <c r="BG33" s="84"/>
      <c r="BH33" s="104"/>
      <c r="BI33" s="68"/>
      <c r="BJ33" s="66"/>
      <c r="BK33" s="92"/>
      <c r="BL33" s="92"/>
      <c r="BM33" s="90"/>
      <c r="BN33" s="66"/>
      <c r="BO33" s="99"/>
      <c r="BP33" s="105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</row>
    <row r="34" spans="1:87" s="36" customFormat="1" ht="47.25">
      <c r="A34" s="98">
        <v>4</v>
      </c>
      <c r="B34" s="98" t="s">
        <v>564</v>
      </c>
      <c r="C34" s="98" t="s">
        <v>48</v>
      </c>
      <c r="D34" s="98" t="s">
        <v>48</v>
      </c>
      <c r="E34" s="246" t="s">
        <v>112</v>
      </c>
      <c r="F34" s="98" t="s">
        <v>156</v>
      </c>
      <c r="G34" s="246" t="s">
        <v>143</v>
      </c>
      <c r="H34" s="75" t="s">
        <v>405</v>
      </c>
      <c r="I34" s="112" t="s">
        <v>406</v>
      </c>
      <c r="J34" s="98" t="s">
        <v>144</v>
      </c>
      <c r="K34" s="246" t="s">
        <v>116</v>
      </c>
      <c r="L34" s="246" t="s">
        <v>105</v>
      </c>
      <c r="M34" s="55">
        <v>3.3980000000000001</v>
      </c>
      <c r="N34" s="58">
        <f>M34*1.2</f>
        <v>4.0776000000000003</v>
      </c>
      <c r="O34" s="60" t="s">
        <v>312</v>
      </c>
      <c r="P34" s="58" t="s">
        <v>68</v>
      </c>
      <c r="Q34" s="58" t="s">
        <v>308</v>
      </c>
      <c r="R34" s="72">
        <f t="shared" si="6"/>
        <v>44713</v>
      </c>
      <c r="S34" s="72">
        <f>AE34-20</f>
        <v>44723</v>
      </c>
      <c r="T34" s="81"/>
      <c r="U34" s="72"/>
      <c r="V34" s="98"/>
      <c r="W34" s="81"/>
      <c r="X34" s="81" t="s">
        <v>49</v>
      </c>
      <c r="Y34" s="72" t="s">
        <v>67</v>
      </c>
      <c r="Z34" s="98" t="s">
        <v>145</v>
      </c>
      <c r="AA34" s="60" t="s">
        <v>443</v>
      </c>
      <c r="AB34" s="138" t="s">
        <v>320</v>
      </c>
      <c r="AC34" s="72" t="s">
        <v>45</v>
      </c>
      <c r="AD34" s="81" t="s">
        <v>46</v>
      </c>
      <c r="AE34" s="81">
        <v>44743</v>
      </c>
      <c r="AF34" s="81">
        <v>44743</v>
      </c>
      <c r="AG34" s="81">
        <v>44834</v>
      </c>
      <c r="AH34" s="78">
        <v>2022</v>
      </c>
      <c r="AI34" s="98"/>
      <c r="AJ34" s="98"/>
      <c r="AK34" s="161"/>
      <c r="AL34" s="230"/>
      <c r="AM34" s="99"/>
      <c r="AN34" s="100"/>
      <c r="AO34" s="101"/>
      <c r="AP34" s="84"/>
      <c r="AQ34" s="84"/>
      <c r="AR34" s="84"/>
      <c r="AS34" s="102"/>
      <c r="AT34" s="87"/>
      <c r="AU34" s="68"/>
      <c r="AV34" s="103"/>
      <c r="AW34" s="87"/>
      <c r="AX34" s="90"/>
      <c r="AY34" s="90"/>
      <c r="AZ34" s="84"/>
      <c r="BA34" s="68"/>
      <c r="BB34" s="68"/>
      <c r="BC34" s="68"/>
      <c r="BD34" s="103"/>
      <c r="BE34" s="87"/>
      <c r="BF34" s="66"/>
      <c r="BG34" s="84"/>
      <c r="BH34" s="104"/>
      <c r="BI34" s="68"/>
      <c r="BJ34" s="66"/>
      <c r="BK34" s="92"/>
      <c r="BL34" s="92"/>
      <c r="BM34" s="90"/>
      <c r="BN34" s="66"/>
      <c r="BO34" s="99"/>
      <c r="BP34" s="105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</row>
    <row r="35" spans="1:87" s="36" customFormat="1" ht="47.25">
      <c r="A35" s="98">
        <v>4</v>
      </c>
      <c r="B35" s="98" t="s">
        <v>564</v>
      </c>
      <c r="C35" s="98" t="s">
        <v>48</v>
      </c>
      <c r="D35" s="98" t="s">
        <v>48</v>
      </c>
      <c r="E35" s="246" t="s">
        <v>112</v>
      </c>
      <c r="F35" s="98" t="s">
        <v>74</v>
      </c>
      <c r="G35" s="246" t="s">
        <v>420</v>
      </c>
      <c r="H35" s="75" t="s">
        <v>403</v>
      </c>
      <c r="I35" s="112" t="s">
        <v>404</v>
      </c>
      <c r="J35" s="98" t="s">
        <v>144</v>
      </c>
      <c r="K35" s="246" t="s">
        <v>116</v>
      </c>
      <c r="L35" s="246" t="s">
        <v>105</v>
      </c>
      <c r="M35" s="55">
        <f t="shared" si="0"/>
        <v>3.3333333333333335</v>
      </c>
      <c r="N35" s="58">
        <v>4</v>
      </c>
      <c r="O35" s="60" t="s">
        <v>312</v>
      </c>
      <c r="P35" s="58" t="s">
        <v>68</v>
      </c>
      <c r="Q35" s="58" t="s">
        <v>308</v>
      </c>
      <c r="R35" s="72">
        <f t="shared" si="6"/>
        <v>44690</v>
      </c>
      <c r="S35" s="72">
        <f>AE35-20</f>
        <v>44700</v>
      </c>
      <c r="T35" s="81"/>
      <c r="U35" s="72"/>
      <c r="V35" s="98"/>
      <c r="W35" s="81"/>
      <c r="X35" s="81" t="s">
        <v>49</v>
      </c>
      <c r="Y35" s="72" t="s">
        <v>67</v>
      </c>
      <c r="Z35" s="98" t="s">
        <v>145</v>
      </c>
      <c r="AA35" s="60" t="s">
        <v>443</v>
      </c>
      <c r="AB35" s="138" t="s">
        <v>320</v>
      </c>
      <c r="AC35" s="72" t="s">
        <v>45</v>
      </c>
      <c r="AD35" s="81" t="s">
        <v>46</v>
      </c>
      <c r="AE35" s="81">
        <v>44720</v>
      </c>
      <c r="AF35" s="81">
        <v>44720</v>
      </c>
      <c r="AG35" s="81">
        <v>45085</v>
      </c>
      <c r="AH35" s="78" t="s">
        <v>548</v>
      </c>
      <c r="AI35" s="98"/>
      <c r="AJ35" s="98"/>
      <c r="AK35" s="161"/>
      <c r="AL35" s="230"/>
      <c r="AM35" s="99"/>
      <c r="AN35" s="100"/>
      <c r="AO35" s="101"/>
      <c r="AP35" s="84"/>
      <c r="AQ35" s="84"/>
      <c r="AR35" s="84"/>
      <c r="AS35" s="102"/>
      <c r="AT35" s="87"/>
      <c r="AU35" s="68"/>
      <c r="AV35" s="103"/>
      <c r="AW35" s="87"/>
      <c r="AX35" s="90"/>
      <c r="AY35" s="90"/>
      <c r="AZ35" s="84"/>
      <c r="BA35" s="68"/>
      <c r="BB35" s="68"/>
      <c r="BC35" s="68"/>
      <c r="BD35" s="103"/>
      <c r="BE35" s="87"/>
      <c r="BF35" s="66"/>
      <c r="BG35" s="84"/>
      <c r="BH35" s="104"/>
      <c r="BI35" s="68"/>
      <c r="BJ35" s="66"/>
      <c r="BK35" s="92"/>
      <c r="BL35" s="92"/>
      <c r="BM35" s="90"/>
      <c r="BN35" s="66"/>
      <c r="BO35" s="99"/>
      <c r="BP35" s="105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</row>
    <row r="36" spans="1:87" s="36" customFormat="1" ht="36.75" customHeight="1">
      <c r="A36" s="98">
        <v>4</v>
      </c>
      <c r="B36" s="98" t="s">
        <v>564</v>
      </c>
      <c r="C36" s="98" t="s">
        <v>48</v>
      </c>
      <c r="D36" s="98" t="s">
        <v>48</v>
      </c>
      <c r="E36" s="246" t="s">
        <v>112</v>
      </c>
      <c r="F36" s="98" t="s">
        <v>157</v>
      </c>
      <c r="G36" s="152" t="s">
        <v>78</v>
      </c>
      <c r="H36" s="75" t="s">
        <v>403</v>
      </c>
      <c r="I36" s="111" t="s">
        <v>407</v>
      </c>
      <c r="J36" s="98" t="s">
        <v>144</v>
      </c>
      <c r="K36" s="246" t="s">
        <v>116</v>
      </c>
      <c r="L36" s="246" t="s">
        <v>105</v>
      </c>
      <c r="M36" s="55">
        <f>N36/1.2</f>
        <v>29.513333333333332</v>
      </c>
      <c r="N36" s="55">
        <v>35.415999999999997</v>
      </c>
      <c r="O36" s="60" t="s">
        <v>312</v>
      </c>
      <c r="P36" s="58" t="s">
        <v>68</v>
      </c>
      <c r="Q36" s="58" t="s">
        <v>308</v>
      </c>
      <c r="R36" s="72">
        <f t="shared" si="6"/>
        <v>44817</v>
      </c>
      <c r="S36" s="72">
        <f>AE36-20</f>
        <v>44827</v>
      </c>
      <c r="T36" s="81"/>
      <c r="U36" s="72"/>
      <c r="V36" s="98"/>
      <c r="W36" s="81"/>
      <c r="X36" s="81" t="s">
        <v>49</v>
      </c>
      <c r="Y36" s="72" t="s">
        <v>67</v>
      </c>
      <c r="Z36" s="98" t="s">
        <v>145</v>
      </c>
      <c r="AA36" s="60" t="s">
        <v>443</v>
      </c>
      <c r="AB36" s="138" t="s">
        <v>320</v>
      </c>
      <c r="AC36" s="72" t="s">
        <v>45</v>
      </c>
      <c r="AD36" s="81" t="s">
        <v>46</v>
      </c>
      <c r="AE36" s="81">
        <v>44847</v>
      </c>
      <c r="AF36" s="81">
        <v>44847</v>
      </c>
      <c r="AG36" s="72">
        <v>45211</v>
      </c>
      <c r="AH36" s="78" t="s">
        <v>548</v>
      </c>
      <c r="AI36" s="98"/>
      <c r="AJ36" s="98"/>
      <c r="AK36" s="161"/>
      <c r="AL36" s="230"/>
      <c r="AM36" s="99"/>
      <c r="AN36" s="100"/>
      <c r="AO36" s="101"/>
      <c r="AP36" s="84"/>
      <c r="AQ36" s="84"/>
      <c r="AR36" s="84"/>
      <c r="AS36" s="102"/>
      <c r="AT36" s="87"/>
      <c r="AU36" s="68"/>
      <c r="AV36" s="103"/>
      <c r="AW36" s="87"/>
      <c r="AX36" s="90"/>
      <c r="AY36" s="90"/>
      <c r="AZ36" s="84"/>
      <c r="BA36" s="68"/>
      <c r="BB36" s="68"/>
      <c r="BC36" s="68"/>
      <c r="BD36" s="103"/>
      <c r="BE36" s="87"/>
      <c r="BF36" s="66"/>
      <c r="BG36" s="84"/>
      <c r="BH36" s="104"/>
      <c r="BI36" s="68"/>
      <c r="BJ36" s="66"/>
      <c r="BK36" s="92"/>
      <c r="BL36" s="92"/>
      <c r="BM36" s="90"/>
      <c r="BN36" s="66"/>
      <c r="BO36" s="99"/>
      <c r="BP36" s="105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</row>
    <row r="37" spans="1:87" s="36" customFormat="1" ht="36.75" customHeight="1">
      <c r="A37" s="98">
        <v>4</v>
      </c>
      <c r="B37" s="98" t="s">
        <v>564</v>
      </c>
      <c r="C37" s="98" t="s">
        <v>48</v>
      </c>
      <c r="D37" s="98" t="s">
        <v>48</v>
      </c>
      <c r="E37" s="246" t="s">
        <v>112</v>
      </c>
      <c r="F37" s="98" t="s">
        <v>158</v>
      </c>
      <c r="G37" s="152" t="s">
        <v>124</v>
      </c>
      <c r="H37" s="75" t="s">
        <v>408</v>
      </c>
      <c r="I37" s="111" t="s">
        <v>409</v>
      </c>
      <c r="J37" s="98" t="s">
        <v>144</v>
      </c>
      <c r="K37" s="246" t="s">
        <v>116</v>
      </c>
      <c r="L37" s="246" t="s">
        <v>105</v>
      </c>
      <c r="M37" s="55">
        <f t="shared" si="0"/>
        <v>4.666666666666667</v>
      </c>
      <c r="N37" s="55">
        <v>5.6</v>
      </c>
      <c r="O37" s="60" t="s">
        <v>312</v>
      </c>
      <c r="P37" s="58" t="s">
        <v>68</v>
      </c>
      <c r="Q37" s="58" t="s">
        <v>308</v>
      </c>
      <c r="R37" s="72">
        <f t="shared" si="6"/>
        <v>44690</v>
      </c>
      <c r="S37" s="72">
        <f>AE37-20</f>
        <v>44700</v>
      </c>
      <c r="T37" s="81"/>
      <c r="U37" s="72"/>
      <c r="V37" s="98"/>
      <c r="W37" s="81"/>
      <c r="X37" s="81" t="s">
        <v>49</v>
      </c>
      <c r="Y37" s="72" t="s">
        <v>67</v>
      </c>
      <c r="Z37" s="98" t="s">
        <v>145</v>
      </c>
      <c r="AA37" s="60" t="s">
        <v>443</v>
      </c>
      <c r="AB37" s="138" t="s">
        <v>320</v>
      </c>
      <c r="AC37" s="72" t="s">
        <v>45</v>
      </c>
      <c r="AD37" s="81" t="s">
        <v>46</v>
      </c>
      <c r="AE37" s="81">
        <v>44720</v>
      </c>
      <c r="AF37" s="81">
        <v>44720</v>
      </c>
      <c r="AG37" s="185">
        <v>45177</v>
      </c>
      <c r="AH37" s="78" t="s">
        <v>548</v>
      </c>
      <c r="AI37" s="98"/>
      <c r="AJ37" s="98"/>
      <c r="AK37" s="161"/>
      <c r="AL37" s="230"/>
      <c r="AM37" s="99"/>
      <c r="AN37" s="100"/>
      <c r="AO37" s="101"/>
      <c r="AP37" s="84"/>
      <c r="AQ37" s="84"/>
      <c r="AR37" s="84"/>
      <c r="AS37" s="102"/>
      <c r="AT37" s="87"/>
      <c r="AU37" s="68"/>
      <c r="AV37" s="103"/>
      <c r="AW37" s="87"/>
      <c r="AX37" s="90"/>
      <c r="AY37" s="90"/>
      <c r="AZ37" s="84"/>
      <c r="BA37" s="68"/>
      <c r="BB37" s="68"/>
      <c r="BC37" s="68"/>
      <c r="BD37" s="103"/>
      <c r="BE37" s="87"/>
      <c r="BF37" s="66"/>
      <c r="BG37" s="84"/>
      <c r="BH37" s="104"/>
      <c r="BI37" s="68"/>
      <c r="BJ37" s="66"/>
      <c r="BK37" s="92"/>
      <c r="BL37" s="92"/>
      <c r="BM37" s="90"/>
      <c r="BN37" s="66"/>
      <c r="BO37" s="99"/>
      <c r="BP37" s="105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</row>
    <row r="38" spans="1:87" s="201" customFormat="1" ht="47.25">
      <c r="A38" s="184" t="s">
        <v>72</v>
      </c>
      <c r="B38" s="47" t="s">
        <v>564</v>
      </c>
      <c r="C38" s="47" t="s">
        <v>48</v>
      </c>
      <c r="D38" s="47" t="s">
        <v>48</v>
      </c>
      <c r="E38" s="246" t="s">
        <v>112</v>
      </c>
      <c r="F38" s="98" t="s">
        <v>159</v>
      </c>
      <c r="G38" s="150" t="s">
        <v>477</v>
      </c>
      <c r="H38" s="116" t="s">
        <v>403</v>
      </c>
      <c r="I38" s="179" t="s">
        <v>404</v>
      </c>
      <c r="J38" s="98" t="s">
        <v>144</v>
      </c>
      <c r="K38" s="71" t="s">
        <v>116</v>
      </c>
      <c r="L38" s="71" t="s">
        <v>105</v>
      </c>
      <c r="M38" s="54">
        <f>N38/1.2</f>
        <v>12.129999999999999</v>
      </c>
      <c r="N38" s="248">
        <v>14.555999999999999</v>
      </c>
      <c r="O38" s="62" t="s">
        <v>312</v>
      </c>
      <c r="P38" s="53" t="s">
        <v>68</v>
      </c>
      <c r="Q38" s="53" t="s">
        <v>308</v>
      </c>
      <c r="R38" s="76">
        <f>S38-10</f>
        <v>44693</v>
      </c>
      <c r="S38" s="76">
        <f>AE38-10</f>
        <v>44703</v>
      </c>
      <c r="T38" s="107"/>
      <c r="U38" s="106"/>
      <c r="V38" s="108"/>
      <c r="W38" s="107"/>
      <c r="X38" s="81" t="s">
        <v>49</v>
      </c>
      <c r="Y38" s="72" t="s">
        <v>67</v>
      </c>
      <c r="Z38" s="98" t="s">
        <v>145</v>
      </c>
      <c r="AA38" s="60" t="s">
        <v>443</v>
      </c>
      <c r="AB38" s="138" t="s">
        <v>320</v>
      </c>
      <c r="AC38" s="72" t="s">
        <v>45</v>
      </c>
      <c r="AD38" s="81" t="s">
        <v>46</v>
      </c>
      <c r="AE38" s="81">
        <v>44713</v>
      </c>
      <c r="AF38" s="81">
        <v>44713</v>
      </c>
      <c r="AG38" s="72">
        <v>45077</v>
      </c>
      <c r="AH38" s="78" t="s">
        <v>548</v>
      </c>
      <c r="AI38" s="184"/>
      <c r="AJ38" s="184"/>
      <c r="AK38" s="225"/>
      <c r="AL38" s="186"/>
      <c r="AM38" s="187"/>
      <c r="AN38" s="188"/>
      <c r="AO38" s="189"/>
      <c r="AP38" s="190"/>
      <c r="AQ38" s="190"/>
      <c r="AR38" s="190"/>
      <c r="AS38" s="191"/>
      <c r="AT38" s="192"/>
      <c r="AU38" s="193"/>
      <c r="AV38" s="194"/>
      <c r="AW38" s="192"/>
      <c r="AX38" s="195"/>
      <c r="AY38" s="195"/>
      <c r="AZ38" s="190"/>
      <c r="BA38" s="193"/>
      <c r="BB38" s="193"/>
      <c r="BC38" s="193"/>
      <c r="BD38" s="194"/>
      <c r="BE38" s="192"/>
      <c r="BF38" s="196"/>
      <c r="BG38" s="190"/>
      <c r="BH38" s="197"/>
      <c r="BI38" s="193"/>
      <c r="BJ38" s="196"/>
      <c r="BK38" s="198"/>
      <c r="BL38" s="198"/>
      <c r="BM38" s="195"/>
      <c r="BN38" s="196"/>
      <c r="BO38" s="187"/>
      <c r="BP38" s="199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</row>
    <row r="39" spans="1:87" s="178" customFormat="1" ht="38.25">
      <c r="A39" s="6">
        <v>4</v>
      </c>
      <c r="B39" s="98" t="s">
        <v>564</v>
      </c>
      <c r="C39" s="6" t="s">
        <v>48</v>
      </c>
      <c r="D39" s="6" t="s">
        <v>48</v>
      </c>
      <c r="E39" s="4" t="s">
        <v>112</v>
      </c>
      <c r="F39" s="98" t="s">
        <v>160</v>
      </c>
      <c r="G39" s="150" t="s">
        <v>587</v>
      </c>
      <c r="H39" s="116" t="s">
        <v>602</v>
      </c>
      <c r="I39" s="179" t="s">
        <v>603</v>
      </c>
      <c r="J39" s="98" t="s">
        <v>144</v>
      </c>
      <c r="K39" s="4" t="s">
        <v>116</v>
      </c>
      <c r="L39" s="7" t="s">
        <v>105</v>
      </c>
      <c r="M39" s="54">
        <v>2.5</v>
      </c>
      <c r="N39" s="144">
        <f>M39*1.2</f>
        <v>3</v>
      </c>
      <c r="O39" s="60" t="s">
        <v>312</v>
      </c>
      <c r="P39" s="53" t="s">
        <v>68</v>
      </c>
      <c r="Q39" s="53" t="s">
        <v>308</v>
      </c>
      <c r="R39" s="76">
        <f>S39-10</f>
        <v>44601</v>
      </c>
      <c r="S39" s="76">
        <f>AE39-10</f>
        <v>44611</v>
      </c>
      <c r="T39" s="204"/>
      <c r="U39" s="205"/>
      <c r="V39" s="6"/>
      <c r="W39" s="204"/>
      <c r="X39" s="73" t="s">
        <v>49</v>
      </c>
      <c r="Y39" s="74" t="s">
        <v>67</v>
      </c>
      <c r="Z39" s="98" t="s">
        <v>145</v>
      </c>
      <c r="AA39" s="60" t="s">
        <v>443</v>
      </c>
      <c r="AB39" s="138" t="s">
        <v>320</v>
      </c>
      <c r="AC39" s="231" t="s">
        <v>45</v>
      </c>
      <c r="AD39" s="232" t="s">
        <v>46</v>
      </c>
      <c r="AE39" s="77">
        <v>44621</v>
      </c>
      <c r="AF39" s="77">
        <v>44621</v>
      </c>
      <c r="AG39" s="77">
        <v>44985</v>
      </c>
      <c r="AH39" s="78" t="s">
        <v>548</v>
      </c>
      <c r="AI39" s="6"/>
      <c r="AJ39" s="6"/>
      <c r="AK39" s="161" t="s">
        <v>623</v>
      </c>
      <c r="AL39" s="157"/>
      <c r="AM39" s="158"/>
      <c r="AN39" s="159"/>
      <c r="AO39" s="160"/>
      <c r="AP39" s="161"/>
      <c r="AQ39" s="161"/>
      <c r="AR39" s="162"/>
      <c r="AS39" s="163"/>
      <c r="AT39" s="164"/>
      <c r="AU39" s="165"/>
      <c r="AV39" s="166"/>
      <c r="AW39" s="167"/>
      <c r="AX39" s="168"/>
      <c r="AY39" s="168"/>
      <c r="AZ39" s="161"/>
      <c r="BA39" s="165"/>
      <c r="BB39" s="165"/>
      <c r="BC39" s="165"/>
      <c r="BD39" s="166"/>
      <c r="BE39" s="167"/>
      <c r="BF39" s="169"/>
      <c r="BG39" s="162"/>
      <c r="BH39" s="170"/>
      <c r="BI39" s="171"/>
      <c r="BJ39" s="172"/>
      <c r="BK39" s="173"/>
      <c r="BL39" s="174"/>
      <c r="BM39" s="168"/>
      <c r="BN39" s="175"/>
      <c r="BO39" s="158"/>
      <c r="BP39" s="176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</row>
    <row r="40" spans="1:87" s="36" customFormat="1" ht="47.25">
      <c r="A40" s="98">
        <v>4</v>
      </c>
      <c r="B40" s="98" t="s">
        <v>564</v>
      </c>
      <c r="C40" s="98" t="s">
        <v>48</v>
      </c>
      <c r="D40" s="98" t="s">
        <v>48</v>
      </c>
      <c r="E40" s="246" t="s">
        <v>112</v>
      </c>
      <c r="F40" s="98" t="s">
        <v>161</v>
      </c>
      <c r="G40" s="246" t="s">
        <v>113</v>
      </c>
      <c r="H40" s="75" t="s">
        <v>403</v>
      </c>
      <c r="I40" s="112" t="s">
        <v>410</v>
      </c>
      <c r="J40" s="98" t="s">
        <v>144</v>
      </c>
      <c r="K40" s="246" t="s">
        <v>116</v>
      </c>
      <c r="L40" s="246" t="s">
        <v>105</v>
      </c>
      <c r="M40" s="55">
        <f t="shared" si="0"/>
        <v>4.5000000000000009</v>
      </c>
      <c r="N40" s="55">
        <v>5.4</v>
      </c>
      <c r="O40" s="60" t="s">
        <v>312</v>
      </c>
      <c r="P40" s="58" t="s">
        <v>68</v>
      </c>
      <c r="Q40" s="58" t="s">
        <v>308</v>
      </c>
      <c r="R40" s="72">
        <f t="shared" si="6"/>
        <v>44753</v>
      </c>
      <c r="S40" s="72">
        <f>AE40-20</f>
        <v>44763</v>
      </c>
      <c r="T40" s="81"/>
      <c r="U40" s="72"/>
      <c r="V40" s="98"/>
      <c r="W40" s="81"/>
      <c r="X40" s="81" t="s">
        <v>49</v>
      </c>
      <c r="Y40" s="72" t="s">
        <v>67</v>
      </c>
      <c r="Z40" s="98" t="s">
        <v>145</v>
      </c>
      <c r="AA40" s="60" t="s">
        <v>443</v>
      </c>
      <c r="AB40" s="138" t="s">
        <v>320</v>
      </c>
      <c r="AC40" s="72" t="s">
        <v>45</v>
      </c>
      <c r="AD40" s="81" t="s">
        <v>46</v>
      </c>
      <c r="AE40" s="81">
        <v>44783</v>
      </c>
      <c r="AF40" s="72">
        <v>44783</v>
      </c>
      <c r="AG40" s="72">
        <v>45147</v>
      </c>
      <c r="AH40" s="78" t="s">
        <v>548</v>
      </c>
      <c r="AI40" s="98"/>
      <c r="AJ40" s="98"/>
      <c r="AK40" s="161"/>
      <c r="AL40" s="230"/>
      <c r="AM40" s="99"/>
      <c r="AN40" s="100"/>
      <c r="AO40" s="101"/>
      <c r="AP40" s="84"/>
      <c r="AQ40" s="84"/>
      <c r="AR40" s="84"/>
      <c r="AS40" s="102"/>
      <c r="AT40" s="87"/>
      <c r="AU40" s="68"/>
      <c r="AV40" s="103"/>
      <c r="AW40" s="87"/>
      <c r="AX40" s="90"/>
      <c r="AY40" s="90"/>
      <c r="AZ40" s="84"/>
      <c r="BA40" s="68"/>
      <c r="BB40" s="68"/>
      <c r="BC40" s="68"/>
      <c r="BD40" s="103"/>
      <c r="BE40" s="87"/>
      <c r="BF40" s="66"/>
      <c r="BG40" s="84"/>
      <c r="BH40" s="104"/>
      <c r="BI40" s="68"/>
      <c r="BJ40" s="66"/>
      <c r="BK40" s="92"/>
      <c r="BL40" s="92"/>
      <c r="BM40" s="90"/>
      <c r="BN40" s="66"/>
      <c r="BO40" s="99"/>
      <c r="BP40" s="105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</row>
    <row r="41" spans="1:87" s="36" customFormat="1" ht="47.25">
      <c r="A41" s="98">
        <v>4</v>
      </c>
      <c r="B41" s="98" t="s">
        <v>564</v>
      </c>
      <c r="C41" s="98" t="s">
        <v>48</v>
      </c>
      <c r="D41" s="98" t="s">
        <v>48</v>
      </c>
      <c r="E41" s="246" t="s">
        <v>112</v>
      </c>
      <c r="F41" s="98" t="s">
        <v>162</v>
      </c>
      <c r="G41" s="152" t="s">
        <v>421</v>
      </c>
      <c r="H41" s="75" t="s">
        <v>411</v>
      </c>
      <c r="I41" s="112" t="s">
        <v>412</v>
      </c>
      <c r="J41" s="98" t="s">
        <v>144</v>
      </c>
      <c r="K41" s="246" t="s">
        <v>116</v>
      </c>
      <c r="L41" s="246" t="s">
        <v>105</v>
      </c>
      <c r="M41" s="55">
        <f t="shared" si="0"/>
        <v>40</v>
      </c>
      <c r="N41" s="56">
        <v>48</v>
      </c>
      <c r="O41" s="60" t="s">
        <v>312</v>
      </c>
      <c r="P41" s="58" t="s">
        <v>68</v>
      </c>
      <c r="Q41" s="58" t="s">
        <v>308</v>
      </c>
      <c r="R41" s="72">
        <f t="shared" si="6"/>
        <v>44816</v>
      </c>
      <c r="S41" s="72">
        <f>AE41-20</f>
        <v>44826</v>
      </c>
      <c r="T41" s="81"/>
      <c r="U41" s="72"/>
      <c r="V41" s="98"/>
      <c r="W41" s="81"/>
      <c r="X41" s="81" t="s">
        <v>49</v>
      </c>
      <c r="Y41" s="72" t="s">
        <v>67</v>
      </c>
      <c r="Z41" s="98" t="s">
        <v>145</v>
      </c>
      <c r="AA41" s="60" t="s">
        <v>443</v>
      </c>
      <c r="AB41" s="138" t="s">
        <v>320</v>
      </c>
      <c r="AC41" s="72" t="s">
        <v>45</v>
      </c>
      <c r="AD41" s="81" t="s">
        <v>46</v>
      </c>
      <c r="AE41" s="81">
        <v>44846</v>
      </c>
      <c r="AF41" s="81">
        <v>44846</v>
      </c>
      <c r="AG41" s="72">
        <v>45210</v>
      </c>
      <c r="AH41" s="78" t="s">
        <v>548</v>
      </c>
      <c r="AI41" s="98"/>
      <c r="AJ41" s="98"/>
      <c r="AK41" s="161"/>
      <c r="AL41" s="230"/>
      <c r="AM41" s="99"/>
      <c r="AN41" s="100"/>
      <c r="AO41" s="101"/>
      <c r="AP41" s="84"/>
      <c r="AQ41" s="84"/>
      <c r="AR41" s="84"/>
      <c r="AS41" s="102"/>
      <c r="AT41" s="87"/>
      <c r="AU41" s="68"/>
      <c r="AV41" s="103"/>
      <c r="AW41" s="87"/>
      <c r="AX41" s="90"/>
      <c r="AY41" s="90"/>
      <c r="AZ41" s="84"/>
      <c r="BA41" s="68"/>
      <c r="BB41" s="68"/>
      <c r="BC41" s="68"/>
      <c r="BD41" s="103"/>
      <c r="BE41" s="87"/>
      <c r="BF41" s="66"/>
      <c r="BG41" s="84"/>
      <c r="BH41" s="104"/>
      <c r="BI41" s="68"/>
      <c r="BJ41" s="66"/>
      <c r="BK41" s="92"/>
      <c r="BL41" s="92"/>
      <c r="BM41" s="90"/>
      <c r="BN41" s="66"/>
      <c r="BO41" s="99"/>
      <c r="BP41" s="105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</row>
    <row r="42" spans="1:87" s="36" customFormat="1" ht="47.25">
      <c r="A42" s="98">
        <v>4</v>
      </c>
      <c r="B42" s="98" t="s">
        <v>564</v>
      </c>
      <c r="C42" s="98" t="s">
        <v>48</v>
      </c>
      <c r="D42" s="98" t="s">
        <v>48</v>
      </c>
      <c r="E42" s="246" t="s">
        <v>112</v>
      </c>
      <c r="F42" s="98" t="s">
        <v>163</v>
      </c>
      <c r="G42" s="152" t="s">
        <v>422</v>
      </c>
      <c r="H42" s="75" t="s">
        <v>411</v>
      </c>
      <c r="I42" s="112" t="s">
        <v>412</v>
      </c>
      <c r="J42" s="98" t="s">
        <v>144</v>
      </c>
      <c r="K42" s="246" t="s">
        <v>116</v>
      </c>
      <c r="L42" s="246" t="s">
        <v>105</v>
      </c>
      <c r="M42" s="54">
        <f t="shared" si="0"/>
        <v>3.5000000000000004</v>
      </c>
      <c r="N42" s="249">
        <v>4.2</v>
      </c>
      <c r="O42" s="60" t="s">
        <v>312</v>
      </c>
      <c r="P42" s="58" t="s">
        <v>68</v>
      </c>
      <c r="Q42" s="58" t="s">
        <v>308</v>
      </c>
      <c r="R42" s="72">
        <f t="shared" si="6"/>
        <v>44652</v>
      </c>
      <c r="S42" s="72">
        <f>AE42-20</f>
        <v>44662</v>
      </c>
      <c r="T42" s="81"/>
      <c r="U42" s="81"/>
      <c r="V42" s="98"/>
      <c r="W42" s="78"/>
      <c r="X42" s="81" t="s">
        <v>49</v>
      </c>
      <c r="Y42" s="72" t="s">
        <v>67</v>
      </c>
      <c r="Z42" s="98" t="s">
        <v>145</v>
      </c>
      <c r="AA42" s="60" t="s">
        <v>443</v>
      </c>
      <c r="AB42" s="138" t="s">
        <v>320</v>
      </c>
      <c r="AC42" s="72" t="s">
        <v>45</v>
      </c>
      <c r="AD42" s="81" t="s">
        <v>46</v>
      </c>
      <c r="AE42" s="81">
        <v>44682</v>
      </c>
      <c r="AF42" s="81">
        <v>44682</v>
      </c>
      <c r="AG42" s="72">
        <v>44926</v>
      </c>
      <c r="AH42" s="78">
        <v>2022</v>
      </c>
      <c r="AI42" s="98"/>
      <c r="AJ42" s="98"/>
      <c r="AK42" s="161"/>
      <c r="AL42" s="230"/>
      <c r="AM42" s="99"/>
      <c r="AN42" s="100"/>
      <c r="AO42" s="101"/>
      <c r="AP42" s="84"/>
      <c r="AQ42" s="84"/>
      <c r="AR42" s="84"/>
      <c r="AS42" s="102"/>
      <c r="AT42" s="87"/>
      <c r="AU42" s="68"/>
      <c r="AV42" s="103"/>
      <c r="AW42" s="87"/>
      <c r="AX42" s="90"/>
      <c r="AY42" s="90"/>
      <c r="AZ42" s="84"/>
      <c r="BA42" s="68"/>
      <c r="BB42" s="68"/>
      <c r="BC42" s="68"/>
      <c r="BD42" s="103"/>
      <c r="BE42" s="87"/>
      <c r="BF42" s="66"/>
      <c r="BG42" s="84"/>
      <c r="BH42" s="104"/>
      <c r="BI42" s="68"/>
      <c r="BJ42" s="66"/>
      <c r="BK42" s="92"/>
      <c r="BL42" s="92"/>
      <c r="BM42" s="90"/>
      <c r="BN42" s="66"/>
      <c r="BO42" s="99"/>
      <c r="BP42" s="105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</row>
    <row r="43" spans="1:87" s="36" customFormat="1" ht="47.25">
      <c r="A43" s="47" t="s">
        <v>72</v>
      </c>
      <c r="B43" s="98" t="s">
        <v>564</v>
      </c>
      <c r="C43" s="47" t="s">
        <v>48</v>
      </c>
      <c r="D43" s="47" t="s">
        <v>48</v>
      </c>
      <c r="E43" s="246" t="s">
        <v>50</v>
      </c>
      <c r="F43" s="98" t="s">
        <v>600</v>
      </c>
      <c r="G43" s="150" t="s">
        <v>98</v>
      </c>
      <c r="H43" s="116" t="s">
        <v>413</v>
      </c>
      <c r="I43" s="61" t="s">
        <v>414</v>
      </c>
      <c r="J43" s="98" t="s">
        <v>144</v>
      </c>
      <c r="K43" s="246" t="s">
        <v>116</v>
      </c>
      <c r="L43" s="71" t="s">
        <v>105</v>
      </c>
      <c r="M43" s="55">
        <f t="shared" si="0"/>
        <v>52.5</v>
      </c>
      <c r="N43" s="58">
        <v>63</v>
      </c>
      <c r="O43" s="60" t="s">
        <v>312</v>
      </c>
      <c r="P43" s="53" t="s">
        <v>68</v>
      </c>
      <c r="Q43" s="57" t="s">
        <v>308</v>
      </c>
      <c r="R43" s="72">
        <f t="shared" si="6"/>
        <v>44587</v>
      </c>
      <c r="S43" s="72">
        <f>AE43-10</f>
        <v>44597</v>
      </c>
      <c r="T43" s="73"/>
      <c r="U43" s="74"/>
      <c r="V43" s="47"/>
      <c r="W43" s="73"/>
      <c r="X43" s="73" t="s">
        <v>70</v>
      </c>
      <c r="Y43" s="74" t="s">
        <v>67</v>
      </c>
      <c r="Z43" s="61" t="s">
        <v>146</v>
      </c>
      <c r="AA43" s="75" t="s">
        <v>440</v>
      </c>
      <c r="AB43" s="138" t="s">
        <v>320</v>
      </c>
      <c r="AC43" s="76" t="s">
        <v>45</v>
      </c>
      <c r="AD43" s="77" t="s">
        <v>46</v>
      </c>
      <c r="AE43" s="77">
        <v>44607</v>
      </c>
      <c r="AF43" s="77">
        <v>44607</v>
      </c>
      <c r="AG43" s="72">
        <v>44926</v>
      </c>
      <c r="AH43" s="78">
        <v>2022</v>
      </c>
      <c r="AI43" s="79"/>
      <c r="AJ43" s="79"/>
      <c r="AK43" s="223"/>
      <c r="AL43" s="230"/>
      <c r="AM43" s="82"/>
      <c r="AN43" s="83"/>
      <c r="AO43" s="67"/>
      <c r="AP43" s="84"/>
      <c r="AQ43" s="84"/>
      <c r="AR43" s="85"/>
      <c r="AS43" s="86"/>
      <c r="AT43" s="87"/>
      <c r="AU43" s="68"/>
      <c r="AV43" s="88"/>
      <c r="AW43" s="89"/>
      <c r="AX43" s="90"/>
      <c r="AY43" s="90"/>
      <c r="AZ43" s="84"/>
      <c r="BA43" s="68"/>
      <c r="BB43" s="68"/>
      <c r="BC43" s="68"/>
      <c r="BD43" s="88"/>
      <c r="BE43" s="89"/>
      <c r="BF43" s="64"/>
      <c r="BG43" s="85"/>
      <c r="BH43" s="121"/>
      <c r="BI43" s="69"/>
      <c r="BJ43" s="65"/>
      <c r="BK43" s="91"/>
      <c r="BL43" s="92"/>
      <c r="BM43" s="90"/>
      <c r="BN43" s="66"/>
      <c r="BO43" s="82"/>
      <c r="BP43" s="93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</row>
    <row r="44" spans="1:87" s="36" customFormat="1">
      <c r="A44" s="295" t="s">
        <v>121</v>
      </c>
      <c r="B44" s="296"/>
      <c r="C44" s="296"/>
      <c r="D44" s="296"/>
      <c r="E44" s="296"/>
      <c r="F44" s="296"/>
      <c r="G44" s="296"/>
      <c r="H44" s="296"/>
      <c r="I44" s="297"/>
      <c r="J44" s="60"/>
      <c r="K44" s="95"/>
      <c r="L44" s="212"/>
      <c r="M44" s="222">
        <f>SUM(M33:M43)</f>
        <v>162.708</v>
      </c>
      <c r="N44" s="217">
        <f>SUM(N33:N43)</f>
        <v>195.24959999999999</v>
      </c>
      <c r="O44" s="109"/>
      <c r="P44" s="109"/>
      <c r="Q44" s="95"/>
      <c r="R44" s="106"/>
      <c r="S44" s="106"/>
      <c r="T44" s="95"/>
      <c r="U44" s="109"/>
      <c r="V44" s="109"/>
      <c r="W44" s="109"/>
      <c r="X44" s="109"/>
      <c r="Y44" s="74"/>
      <c r="Z44" s="214"/>
      <c r="AA44" s="79"/>
      <c r="AB44" s="138" t="s">
        <v>320</v>
      </c>
      <c r="AC44" s="76"/>
      <c r="AD44" s="77"/>
      <c r="AE44" s="109"/>
      <c r="AF44" s="214"/>
      <c r="AG44" s="109"/>
      <c r="AH44" s="215"/>
      <c r="AI44" s="60"/>
      <c r="AJ44" s="60"/>
      <c r="AK44" s="223"/>
    </row>
    <row r="45" spans="1:87" s="36" customFormat="1" ht="45" customHeight="1">
      <c r="A45" s="47">
        <v>8</v>
      </c>
      <c r="B45" s="98" t="s">
        <v>565</v>
      </c>
      <c r="C45" s="47" t="s">
        <v>48</v>
      </c>
      <c r="D45" s="47" t="s">
        <v>48</v>
      </c>
      <c r="E45" s="246" t="s">
        <v>112</v>
      </c>
      <c r="F45" s="98" t="s">
        <v>601</v>
      </c>
      <c r="G45" s="71" t="s">
        <v>43</v>
      </c>
      <c r="H45" s="116" t="s">
        <v>269</v>
      </c>
      <c r="I45" s="117" t="s">
        <v>214</v>
      </c>
      <c r="J45" s="98" t="s">
        <v>144</v>
      </c>
      <c r="K45" s="246" t="s">
        <v>116</v>
      </c>
      <c r="L45" s="71" t="s">
        <v>105</v>
      </c>
      <c r="M45" s="54">
        <f>N45/1.2</f>
        <v>82.241666666666674</v>
      </c>
      <c r="N45" s="58">
        <v>98.69</v>
      </c>
      <c r="O45" s="60" t="s">
        <v>312</v>
      </c>
      <c r="P45" s="53" t="s">
        <v>68</v>
      </c>
      <c r="Q45" s="57" t="s">
        <v>308</v>
      </c>
      <c r="R45" s="72">
        <f t="shared" ref="R45:R47" si="7">S45-10</f>
        <v>44573</v>
      </c>
      <c r="S45" s="72">
        <f>AE45-10</f>
        <v>44583</v>
      </c>
      <c r="T45" s="73"/>
      <c r="U45" s="77"/>
      <c r="V45" s="47"/>
      <c r="W45" s="127"/>
      <c r="X45" s="73" t="s">
        <v>49</v>
      </c>
      <c r="Y45" s="74" t="s">
        <v>67</v>
      </c>
      <c r="Z45" s="61" t="s">
        <v>145</v>
      </c>
      <c r="AA45" s="60" t="s">
        <v>443</v>
      </c>
      <c r="AB45" s="138" t="s">
        <v>320</v>
      </c>
      <c r="AC45" s="76" t="s">
        <v>45</v>
      </c>
      <c r="AD45" s="77" t="s">
        <v>46</v>
      </c>
      <c r="AE45" s="81">
        <v>44593</v>
      </c>
      <c r="AF45" s="81">
        <v>44593</v>
      </c>
      <c r="AG45" s="72">
        <v>44926</v>
      </c>
      <c r="AH45" s="78">
        <v>2022</v>
      </c>
      <c r="AI45" s="79"/>
      <c r="AJ45" s="79"/>
      <c r="AK45" s="223"/>
    </row>
    <row r="46" spans="1:87" s="36" customFormat="1" ht="45" customHeight="1">
      <c r="A46" s="47">
        <v>8</v>
      </c>
      <c r="B46" s="98" t="s">
        <v>565</v>
      </c>
      <c r="C46" s="47" t="s">
        <v>48</v>
      </c>
      <c r="D46" s="47" t="s">
        <v>48</v>
      </c>
      <c r="E46" s="246" t="s">
        <v>112</v>
      </c>
      <c r="F46" s="98" t="s">
        <v>164</v>
      </c>
      <c r="G46" s="71" t="s">
        <v>428</v>
      </c>
      <c r="H46" s="116" t="s">
        <v>269</v>
      </c>
      <c r="I46" s="117" t="s">
        <v>214</v>
      </c>
      <c r="J46" s="98" t="s">
        <v>144</v>
      </c>
      <c r="K46" s="246" t="s">
        <v>116</v>
      </c>
      <c r="L46" s="71" t="s">
        <v>105</v>
      </c>
      <c r="M46" s="54">
        <f>N46/1.2</f>
        <v>3.5000000000000004</v>
      </c>
      <c r="N46" s="58">
        <v>4.2</v>
      </c>
      <c r="O46" s="60" t="s">
        <v>312</v>
      </c>
      <c r="P46" s="53" t="s">
        <v>68</v>
      </c>
      <c r="Q46" s="57" t="s">
        <v>308</v>
      </c>
      <c r="R46" s="72">
        <f t="shared" si="7"/>
        <v>44573</v>
      </c>
      <c r="S46" s="72">
        <f>AE46-10</f>
        <v>44583</v>
      </c>
      <c r="T46" s="73"/>
      <c r="U46" s="77"/>
      <c r="V46" s="47"/>
      <c r="W46" s="47"/>
      <c r="X46" s="73" t="s">
        <v>49</v>
      </c>
      <c r="Y46" s="74" t="s">
        <v>67</v>
      </c>
      <c r="Z46" s="61" t="s">
        <v>145</v>
      </c>
      <c r="AA46" s="60" t="s">
        <v>443</v>
      </c>
      <c r="AB46" s="138" t="s">
        <v>320</v>
      </c>
      <c r="AC46" s="76" t="s">
        <v>45</v>
      </c>
      <c r="AD46" s="77" t="s">
        <v>46</v>
      </c>
      <c r="AE46" s="81">
        <v>44593</v>
      </c>
      <c r="AF46" s="81">
        <v>44593</v>
      </c>
      <c r="AG46" s="72">
        <v>44926</v>
      </c>
      <c r="AH46" s="78">
        <v>2022</v>
      </c>
      <c r="AI46" s="79"/>
      <c r="AJ46" s="79"/>
      <c r="AK46" s="223"/>
    </row>
    <row r="47" spans="1:87" s="36" customFormat="1" ht="45" customHeight="1">
      <c r="A47" s="47">
        <v>8</v>
      </c>
      <c r="B47" s="98" t="s">
        <v>565</v>
      </c>
      <c r="C47" s="47" t="s">
        <v>48</v>
      </c>
      <c r="D47" s="47" t="s">
        <v>48</v>
      </c>
      <c r="E47" s="246" t="s">
        <v>112</v>
      </c>
      <c r="F47" s="98" t="s">
        <v>165</v>
      </c>
      <c r="G47" s="71" t="s">
        <v>125</v>
      </c>
      <c r="H47" s="116" t="s">
        <v>269</v>
      </c>
      <c r="I47" s="117" t="s">
        <v>214</v>
      </c>
      <c r="J47" s="98" t="s">
        <v>144</v>
      </c>
      <c r="K47" s="246" t="s">
        <v>116</v>
      </c>
      <c r="L47" s="71" t="s">
        <v>105</v>
      </c>
      <c r="M47" s="54">
        <v>38.700000000000003</v>
      </c>
      <c r="N47" s="58">
        <f>M47*1.2</f>
        <v>46.440000000000005</v>
      </c>
      <c r="O47" s="60" t="s">
        <v>312</v>
      </c>
      <c r="P47" s="53" t="s">
        <v>68</v>
      </c>
      <c r="Q47" s="57" t="s">
        <v>308</v>
      </c>
      <c r="R47" s="72">
        <f t="shared" si="7"/>
        <v>44573</v>
      </c>
      <c r="S47" s="72">
        <f>AE47-10</f>
        <v>44583</v>
      </c>
      <c r="T47" s="73"/>
      <c r="U47" s="77"/>
      <c r="V47" s="47"/>
      <c r="W47" s="73"/>
      <c r="X47" s="73" t="s">
        <v>49</v>
      </c>
      <c r="Y47" s="74" t="s">
        <v>67</v>
      </c>
      <c r="Z47" s="61" t="s">
        <v>145</v>
      </c>
      <c r="AA47" s="60" t="s">
        <v>443</v>
      </c>
      <c r="AB47" s="138" t="s">
        <v>320</v>
      </c>
      <c r="AC47" s="76" t="s">
        <v>45</v>
      </c>
      <c r="AD47" s="77" t="s">
        <v>46</v>
      </c>
      <c r="AE47" s="81">
        <v>44593</v>
      </c>
      <c r="AF47" s="81">
        <v>44593</v>
      </c>
      <c r="AG47" s="72">
        <v>44926</v>
      </c>
      <c r="AH47" s="78">
        <v>2022</v>
      </c>
      <c r="AI47" s="79"/>
      <c r="AJ47" s="79"/>
      <c r="AK47" s="223"/>
      <c r="AL47" s="80"/>
      <c r="AM47" s="80"/>
    </row>
    <row r="48" spans="1:87" s="146" customFormat="1" ht="45" customHeight="1">
      <c r="A48" s="47">
        <v>8</v>
      </c>
      <c r="B48" s="98" t="s">
        <v>574</v>
      </c>
      <c r="C48" s="47" t="s">
        <v>48</v>
      </c>
      <c r="D48" s="47" t="s">
        <v>48</v>
      </c>
      <c r="E48" s="246" t="s">
        <v>112</v>
      </c>
      <c r="F48" s="98" t="s">
        <v>166</v>
      </c>
      <c r="G48" s="148" t="s">
        <v>461</v>
      </c>
      <c r="H48" s="122" t="s">
        <v>386</v>
      </c>
      <c r="I48" s="181" t="s">
        <v>462</v>
      </c>
      <c r="J48" s="98" t="s">
        <v>517</v>
      </c>
      <c r="K48" s="246" t="s">
        <v>116</v>
      </c>
      <c r="L48" s="71" t="s">
        <v>105</v>
      </c>
      <c r="M48" s="54">
        <v>957</v>
      </c>
      <c r="N48" s="250">
        <f>M48*1.2</f>
        <v>1148.3999999999999</v>
      </c>
      <c r="O48" s="62" t="s">
        <v>318</v>
      </c>
      <c r="P48" s="53" t="s">
        <v>68</v>
      </c>
      <c r="Q48" s="57" t="s">
        <v>419</v>
      </c>
      <c r="R48" s="76">
        <f>S48-20</f>
        <v>44553</v>
      </c>
      <c r="S48" s="76">
        <f>AE48-20</f>
        <v>44573</v>
      </c>
      <c r="T48" s="73"/>
      <c r="U48" s="76"/>
      <c r="V48" s="47"/>
      <c r="W48" s="127"/>
      <c r="X48" s="73" t="s">
        <v>49</v>
      </c>
      <c r="Y48" s="74" t="s">
        <v>67</v>
      </c>
      <c r="Z48" s="98" t="s">
        <v>145</v>
      </c>
      <c r="AA48" s="75" t="s">
        <v>443</v>
      </c>
      <c r="AB48" s="138" t="s">
        <v>320</v>
      </c>
      <c r="AC48" s="76" t="s">
        <v>45</v>
      </c>
      <c r="AD48" s="77" t="s">
        <v>46</v>
      </c>
      <c r="AE48" s="81">
        <v>44593</v>
      </c>
      <c r="AF48" s="81">
        <v>44593</v>
      </c>
      <c r="AG48" s="72">
        <v>44926</v>
      </c>
      <c r="AH48" s="78">
        <v>2022</v>
      </c>
      <c r="AI48" s="145"/>
      <c r="AJ48" s="145"/>
      <c r="AK48" s="224"/>
      <c r="AL48" s="182"/>
      <c r="AM48" s="182"/>
    </row>
    <row r="49" spans="1:39" s="146" customFormat="1" ht="45" customHeight="1">
      <c r="A49" s="47">
        <v>8</v>
      </c>
      <c r="B49" s="98" t="s">
        <v>565</v>
      </c>
      <c r="C49" s="47" t="s">
        <v>48</v>
      </c>
      <c r="D49" s="47" t="s">
        <v>48</v>
      </c>
      <c r="E49" s="246" t="s">
        <v>112</v>
      </c>
      <c r="F49" s="98" t="s">
        <v>167</v>
      </c>
      <c r="G49" s="148" t="s">
        <v>463</v>
      </c>
      <c r="H49" s="122" t="s">
        <v>386</v>
      </c>
      <c r="I49" s="181" t="s">
        <v>462</v>
      </c>
      <c r="J49" s="98" t="s">
        <v>144</v>
      </c>
      <c r="K49" s="246" t="s">
        <v>116</v>
      </c>
      <c r="L49" s="71" t="s">
        <v>105</v>
      </c>
      <c r="M49" s="55">
        <f t="shared" ref="M49" si="8">N49/1.2</f>
        <v>44.1</v>
      </c>
      <c r="N49" s="134">
        <v>52.92</v>
      </c>
      <c r="O49" s="62" t="s">
        <v>312</v>
      </c>
      <c r="P49" s="53" t="s">
        <v>68</v>
      </c>
      <c r="Q49" s="144" t="s">
        <v>308</v>
      </c>
      <c r="R49" s="76">
        <f>S49-5</f>
        <v>44547</v>
      </c>
      <c r="S49" s="76">
        <f>AE49-10</f>
        <v>44552</v>
      </c>
      <c r="T49" s="73"/>
      <c r="U49" s="76"/>
      <c r="V49" s="47"/>
      <c r="W49" s="127"/>
      <c r="X49" s="73" t="s">
        <v>49</v>
      </c>
      <c r="Y49" s="74" t="s">
        <v>67</v>
      </c>
      <c r="Z49" s="98" t="s">
        <v>145</v>
      </c>
      <c r="AA49" s="75" t="s">
        <v>443</v>
      </c>
      <c r="AB49" s="138" t="s">
        <v>320</v>
      </c>
      <c r="AC49" s="76" t="s">
        <v>45</v>
      </c>
      <c r="AD49" s="77" t="s">
        <v>46</v>
      </c>
      <c r="AE49" s="81">
        <v>44562</v>
      </c>
      <c r="AF49" s="81">
        <v>44562</v>
      </c>
      <c r="AG49" s="72">
        <v>44926</v>
      </c>
      <c r="AH49" s="78">
        <v>2022</v>
      </c>
      <c r="AI49" s="145"/>
      <c r="AJ49" s="145"/>
      <c r="AK49" s="224"/>
      <c r="AL49" s="182"/>
      <c r="AM49" s="182"/>
    </row>
    <row r="50" spans="1:39" s="36" customFormat="1" ht="45" customHeight="1">
      <c r="A50" s="47">
        <v>8</v>
      </c>
      <c r="B50" s="98" t="s">
        <v>574</v>
      </c>
      <c r="C50" s="47" t="s">
        <v>48</v>
      </c>
      <c r="D50" s="47" t="s">
        <v>48</v>
      </c>
      <c r="E50" s="246" t="s">
        <v>50</v>
      </c>
      <c r="F50" s="98" t="s">
        <v>624</v>
      </c>
      <c r="G50" s="148" t="s">
        <v>512</v>
      </c>
      <c r="H50" s="122" t="s">
        <v>509</v>
      </c>
      <c r="I50" s="122" t="s">
        <v>510</v>
      </c>
      <c r="J50" s="98" t="s">
        <v>144</v>
      </c>
      <c r="K50" s="246" t="s">
        <v>116</v>
      </c>
      <c r="L50" s="71" t="s">
        <v>105</v>
      </c>
      <c r="M50" s="54">
        <f>N50/1.1</f>
        <v>272.72727272727269</v>
      </c>
      <c r="N50" s="250">
        <v>300</v>
      </c>
      <c r="O50" s="62" t="s">
        <v>326</v>
      </c>
      <c r="P50" s="53" t="s">
        <v>68</v>
      </c>
      <c r="Q50" s="57" t="s">
        <v>419</v>
      </c>
      <c r="R50" s="76">
        <f>S50-10</f>
        <v>44573</v>
      </c>
      <c r="S50" s="76">
        <f>AE50-10</f>
        <v>44583</v>
      </c>
      <c r="T50" s="73"/>
      <c r="U50" s="76"/>
      <c r="V50" s="47"/>
      <c r="W50" s="127"/>
      <c r="X50" s="73" t="s">
        <v>70</v>
      </c>
      <c r="Y50" s="74" t="s">
        <v>67</v>
      </c>
      <c r="Z50" s="61" t="s">
        <v>146</v>
      </c>
      <c r="AA50" s="60" t="s">
        <v>440</v>
      </c>
      <c r="AB50" s="138" t="s">
        <v>320</v>
      </c>
      <c r="AC50" s="76" t="s">
        <v>45</v>
      </c>
      <c r="AD50" s="77" t="s">
        <v>46</v>
      </c>
      <c r="AE50" s="81">
        <v>44593</v>
      </c>
      <c r="AF50" s="81">
        <v>44593</v>
      </c>
      <c r="AG50" s="72">
        <v>44926</v>
      </c>
      <c r="AH50" s="78">
        <v>2022</v>
      </c>
      <c r="AI50" s="79"/>
      <c r="AJ50" s="79"/>
      <c r="AK50" s="223"/>
      <c r="AL50" s="80"/>
      <c r="AM50" s="80"/>
    </row>
    <row r="51" spans="1:39" s="36" customFormat="1" ht="45" customHeight="1">
      <c r="A51" s="47">
        <v>8</v>
      </c>
      <c r="B51" s="98" t="s">
        <v>574</v>
      </c>
      <c r="C51" s="47" t="s">
        <v>48</v>
      </c>
      <c r="D51" s="47" t="s">
        <v>48</v>
      </c>
      <c r="E51" s="246" t="s">
        <v>50</v>
      </c>
      <c r="F51" s="98" t="s">
        <v>625</v>
      </c>
      <c r="G51" s="148" t="s">
        <v>513</v>
      </c>
      <c r="H51" s="122" t="s">
        <v>511</v>
      </c>
      <c r="I51" s="122" t="s">
        <v>390</v>
      </c>
      <c r="J51" s="98" t="s">
        <v>144</v>
      </c>
      <c r="K51" s="246" t="s">
        <v>116</v>
      </c>
      <c r="L51" s="71" t="s">
        <v>105</v>
      </c>
      <c r="M51" s="54">
        <f>N51/1.1</f>
        <v>636.38272727272715</v>
      </c>
      <c r="N51" s="250">
        <v>700.02099999999996</v>
      </c>
      <c r="O51" s="62" t="s">
        <v>326</v>
      </c>
      <c r="P51" s="53" t="s">
        <v>68</v>
      </c>
      <c r="Q51" s="57" t="s">
        <v>419</v>
      </c>
      <c r="R51" s="76">
        <f t="shared" ref="R51:R55" si="9">S51-10</f>
        <v>44563</v>
      </c>
      <c r="S51" s="76">
        <f t="shared" ref="S51:S59" si="10">AE51-20</f>
        <v>44573</v>
      </c>
      <c r="T51" s="73"/>
      <c r="U51" s="76"/>
      <c r="V51" s="47"/>
      <c r="W51" s="127"/>
      <c r="X51" s="73" t="s">
        <v>70</v>
      </c>
      <c r="Y51" s="74" t="s">
        <v>67</v>
      </c>
      <c r="Z51" s="61" t="s">
        <v>146</v>
      </c>
      <c r="AA51" s="60" t="s">
        <v>440</v>
      </c>
      <c r="AB51" s="138" t="s">
        <v>320</v>
      </c>
      <c r="AC51" s="76" t="s">
        <v>45</v>
      </c>
      <c r="AD51" s="77" t="s">
        <v>46</v>
      </c>
      <c r="AE51" s="81">
        <v>44593</v>
      </c>
      <c r="AF51" s="81">
        <v>44593</v>
      </c>
      <c r="AG51" s="72">
        <v>44926</v>
      </c>
      <c r="AH51" s="78">
        <v>2022</v>
      </c>
      <c r="AI51" s="79"/>
      <c r="AJ51" s="79"/>
      <c r="AK51" s="223"/>
      <c r="AL51" s="80"/>
      <c r="AM51" s="80"/>
    </row>
    <row r="52" spans="1:39" s="36" customFormat="1" ht="45" customHeight="1">
      <c r="A52" s="47">
        <v>8</v>
      </c>
      <c r="B52" s="98" t="s">
        <v>574</v>
      </c>
      <c r="C52" s="47" t="s">
        <v>48</v>
      </c>
      <c r="D52" s="47" t="s">
        <v>48</v>
      </c>
      <c r="E52" s="246" t="s">
        <v>50</v>
      </c>
      <c r="F52" s="98" t="s">
        <v>626</v>
      </c>
      <c r="G52" s="148" t="s">
        <v>554</v>
      </c>
      <c r="H52" s="122" t="s">
        <v>514</v>
      </c>
      <c r="I52" s="122" t="s">
        <v>515</v>
      </c>
      <c r="J52" s="98" t="s">
        <v>144</v>
      </c>
      <c r="K52" s="246" t="s">
        <v>116</v>
      </c>
      <c r="L52" s="71" t="s">
        <v>105</v>
      </c>
      <c r="M52" s="54">
        <f>N52/1.1</f>
        <v>90.055454545454538</v>
      </c>
      <c r="N52" s="250">
        <v>99.061000000000007</v>
      </c>
      <c r="O52" s="60" t="s">
        <v>312</v>
      </c>
      <c r="P52" s="53" t="s">
        <v>68</v>
      </c>
      <c r="Q52" s="57" t="s">
        <v>419</v>
      </c>
      <c r="R52" s="76">
        <f t="shared" si="9"/>
        <v>44563</v>
      </c>
      <c r="S52" s="76">
        <f t="shared" si="10"/>
        <v>44573</v>
      </c>
      <c r="T52" s="73"/>
      <c r="U52" s="76"/>
      <c r="V52" s="47"/>
      <c r="W52" s="127"/>
      <c r="X52" s="73" t="s">
        <v>70</v>
      </c>
      <c r="Y52" s="74" t="s">
        <v>67</v>
      </c>
      <c r="Z52" s="61" t="s">
        <v>309</v>
      </c>
      <c r="AA52" s="75" t="s">
        <v>430</v>
      </c>
      <c r="AB52" s="138" t="s">
        <v>320</v>
      </c>
      <c r="AC52" s="76" t="s">
        <v>45</v>
      </c>
      <c r="AD52" s="77" t="s">
        <v>46</v>
      </c>
      <c r="AE52" s="81">
        <v>44593</v>
      </c>
      <c r="AF52" s="81">
        <v>44593</v>
      </c>
      <c r="AG52" s="72">
        <v>44926</v>
      </c>
      <c r="AH52" s="78">
        <v>2022</v>
      </c>
      <c r="AI52" s="79"/>
      <c r="AJ52" s="79"/>
      <c r="AK52" s="225"/>
      <c r="AL52" s="80"/>
      <c r="AM52" s="80"/>
    </row>
    <row r="53" spans="1:39" s="36" customFormat="1" ht="45" customHeight="1">
      <c r="A53" s="47">
        <v>8</v>
      </c>
      <c r="B53" s="98" t="s">
        <v>574</v>
      </c>
      <c r="C53" s="47" t="s">
        <v>48</v>
      </c>
      <c r="D53" s="47" t="s">
        <v>48</v>
      </c>
      <c r="E53" s="246" t="s">
        <v>50</v>
      </c>
      <c r="F53" s="98" t="s">
        <v>627</v>
      </c>
      <c r="G53" s="148" t="s">
        <v>555</v>
      </c>
      <c r="H53" s="122" t="s">
        <v>514</v>
      </c>
      <c r="I53" s="122" t="s">
        <v>515</v>
      </c>
      <c r="J53" s="98" t="s">
        <v>144</v>
      </c>
      <c r="K53" s="246" t="s">
        <v>116</v>
      </c>
      <c r="L53" s="71" t="s">
        <v>105</v>
      </c>
      <c r="M53" s="54">
        <f t="shared" ref="M53:M55" si="11">N53/1.1</f>
        <v>90.018181818181802</v>
      </c>
      <c r="N53" s="250">
        <v>99.02</v>
      </c>
      <c r="O53" s="60" t="s">
        <v>312</v>
      </c>
      <c r="P53" s="53" t="s">
        <v>68</v>
      </c>
      <c r="Q53" s="57" t="s">
        <v>419</v>
      </c>
      <c r="R53" s="76">
        <f t="shared" si="9"/>
        <v>44622</v>
      </c>
      <c r="S53" s="76">
        <f t="shared" si="10"/>
        <v>44632</v>
      </c>
      <c r="T53" s="73"/>
      <c r="U53" s="76"/>
      <c r="V53" s="47"/>
      <c r="W53" s="127"/>
      <c r="X53" s="73" t="s">
        <v>70</v>
      </c>
      <c r="Y53" s="74" t="s">
        <v>67</v>
      </c>
      <c r="Z53" s="61" t="s">
        <v>309</v>
      </c>
      <c r="AA53" s="75" t="s">
        <v>430</v>
      </c>
      <c r="AB53" s="138" t="s">
        <v>320</v>
      </c>
      <c r="AC53" s="76" t="s">
        <v>45</v>
      </c>
      <c r="AD53" s="77" t="s">
        <v>46</v>
      </c>
      <c r="AE53" s="81">
        <v>44652</v>
      </c>
      <c r="AF53" s="81">
        <v>44652</v>
      </c>
      <c r="AG53" s="72">
        <v>44742</v>
      </c>
      <c r="AH53" s="78">
        <v>2022</v>
      </c>
      <c r="AI53" s="79"/>
      <c r="AJ53" s="79"/>
      <c r="AK53" s="225"/>
      <c r="AL53" s="80"/>
      <c r="AM53" s="80"/>
    </row>
    <row r="54" spans="1:39" s="36" customFormat="1" ht="45" customHeight="1">
      <c r="A54" s="47">
        <v>8</v>
      </c>
      <c r="B54" s="98" t="s">
        <v>574</v>
      </c>
      <c r="C54" s="47" t="s">
        <v>48</v>
      </c>
      <c r="D54" s="47" t="s">
        <v>48</v>
      </c>
      <c r="E54" s="246" t="s">
        <v>50</v>
      </c>
      <c r="F54" s="98" t="s">
        <v>628</v>
      </c>
      <c r="G54" s="148" t="s">
        <v>556</v>
      </c>
      <c r="H54" s="122" t="s">
        <v>514</v>
      </c>
      <c r="I54" s="122" t="s">
        <v>515</v>
      </c>
      <c r="J54" s="98" t="s">
        <v>144</v>
      </c>
      <c r="K54" s="246" t="s">
        <v>116</v>
      </c>
      <c r="L54" s="71" t="s">
        <v>105</v>
      </c>
      <c r="M54" s="54">
        <f t="shared" si="11"/>
        <v>90.072727272727263</v>
      </c>
      <c r="N54" s="250">
        <v>99.08</v>
      </c>
      <c r="O54" s="60" t="s">
        <v>312</v>
      </c>
      <c r="P54" s="53" t="s">
        <v>68</v>
      </c>
      <c r="Q54" s="57" t="s">
        <v>419</v>
      </c>
      <c r="R54" s="76">
        <f t="shared" si="9"/>
        <v>44713</v>
      </c>
      <c r="S54" s="76">
        <f t="shared" si="10"/>
        <v>44723</v>
      </c>
      <c r="T54" s="73"/>
      <c r="U54" s="76"/>
      <c r="V54" s="47"/>
      <c r="W54" s="127"/>
      <c r="X54" s="73" t="s">
        <v>70</v>
      </c>
      <c r="Y54" s="74" t="s">
        <v>67</v>
      </c>
      <c r="Z54" s="61" t="s">
        <v>309</v>
      </c>
      <c r="AA54" s="75" t="s">
        <v>430</v>
      </c>
      <c r="AB54" s="138" t="s">
        <v>320</v>
      </c>
      <c r="AC54" s="76" t="s">
        <v>45</v>
      </c>
      <c r="AD54" s="77" t="s">
        <v>46</v>
      </c>
      <c r="AE54" s="81">
        <v>44743</v>
      </c>
      <c r="AF54" s="81">
        <v>44743</v>
      </c>
      <c r="AG54" s="72">
        <v>44834</v>
      </c>
      <c r="AH54" s="78">
        <v>2022</v>
      </c>
      <c r="AI54" s="79"/>
      <c r="AJ54" s="79"/>
      <c r="AK54" s="225"/>
      <c r="AL54" s="80"/>
      <c r="AM54" s="80"/>
    </row>
    <row r="55" spans="1:39" s="36" customFormat="1" ht="45" customHeight="1">
      <c r="A55" s="47">
        <v>8</v>
      </c>
      <c r="B55" s="98" t="s">
        <v>574</v>
      </c>
      <c r="C55" s="47" t="s">
        <v>48</v>
      </c>
      <c r="D55" s="47" t="s">
        <v>48</v>
      </c>
      <c r="E55" s="246" t="s">
        <v>50</v>
      </c>
      <c r="F55" s="98" t="s">
        <v>629</v>
      </c>
      <c r="G55" s="148" t="s">
        <v>557</v>
      </c>
      <c r="H55" s="122" t="s">
        <v>514</v>
      </c>
      <c r="I55" s="122" t="s">
        <v>515</v>
      </c>
      <c r="J55" s="98" t="s">
        <v>144</v>
      </c>
      <c r="K55" s="246" t="s">
        <v>116</v>
      </c>
      <c r="L55" s="71" t="s">
        <v>105</v>
      </c>
      <c r="M55" s="54">
        <f t="shared" si="11"/>
        <v>90.090909090909079</v>
      </c>
      <c r="N55" s="250">
        <v>99.1</v>
      </c>
      <c r="O55" s="60" t="s">
        <v>312</v>
      </c>
      <c r="P55" s="53" t="s">
        <v>68</v>
      </c>
      <c r="Q55" s="57" t="s">
        <v>419</v>
      </c>
      <c r="R55" s="76">
        <f t="shared" si="9"/>
        <v>44805</v>
      </c>
      <c r="S55" s="76">
        <f t="shared" si="10"/>
        <v>44815</v>
      </c>
      <c r="T55" s="73"/>
      <c r="U55" s="76"/>
      <c r="V55" s="47"/>
      <c r="W55" s="127"/>
      <c r="X55" s="73" t="s">
        <v>70</v>
      </c>
      <c r="Y55" s="74" t="s">
        <v>67</v>
      </c>
      <c r="Z55" s="61" t="s">
        <v>309</v>
      </c>
      <c r="AA55" s="75" t="s">
        <v>430</v>
      </c>
      <c r="AB55" s="138" t="s">
        <v>320</v>
      </c>
      <c r="AC55" s="76" t="s">
        <v>45</v>
      </c>
      <c r="AD55" s="77" t="s">
        <v>46</v>
      </c>
      <c r="AE55" s="81">
        <v>44835</v>
      </c>
      <c r="AF55" s="81" t="s">
        <v>621</v>
      </c>
      <c r="AG55" s="72">
        <v>44926</v>
      </c>
      <c r="AH55" s="78">
        <v>2022</v>
      </c>
      <c r="AI55" s="79"/>
      <c r="AJ55" s="79"/>
      <c r="AK55" s="225"/>
      <c r="AL55" s="80"/>
      <c r="AM55" s="80"/>
    </row>
    <row r="56" spans="1:39" s="36" customFormat="1" ht="45" customHeight="1">
      <c r="A56" s="47">
        <v>8</v>
      </c>
      <c r="B56" s="98" t="s">
        <v>565</v>
      </c>
      <c r="C56" s="47" t="s">
        <v>48</v>
      </c>
      <c r="D56" s="47" t="s">
        <v>48</v>
      </c>
      <c r="E56" s="246" t="s">
        <v>50</v>
      </c>
      <c r="F56" s="98" t="s">
        <v>168</v>
      </c>
      <c r="G56" s="148" t="s">
        <v>506</v>
      </c>
      <c r="H56" s="122" t="s">
        <v>270</v>
      </c>
      <c r="I56" s="123" t="s">
        <v>215</v>
      </c>
      <c r="J56" s="98" t="s">
        <v>144</v>
      </c>
      <c r="K56" s="246" t="s">
        <v>116</v>
      </c>
      <c r="L56" s="71" t="s">
        <v>105</v>
      </c>
      <c r="M56" s="54">
        <v>36.380000000000003</v>
      </c>
      <c r="N56" s="134">
        <f>M56*1.1</f>
        <v>40.018000000000008</v>
      </c>
      <c r="O56" s="60" t="s">
        <v>312</v>
      </c>
      <c r="P56" s="53" t="s">
        <v>68</v>
      </c>
      <c r="Q56" s="57" t="s">
        <v>308</v>
      </c>
      <c r="R56" s="76">
        <f>S56-5</f>
        <v>44556</v>
      </c>
      <c r="S56" s="76">
        <f t="shared" si="10"/>
        <v>44561</v>
      </c>
      <c r="T56" s="73"/>
      <c r="U56" s="76"/>
      <c r="V56" s="47"/>
      <c r="W56" s="73"/>
      <c r="X56" s="73" t="s">
        <v>70</v>
      </c>
      <c r="Y56" s="74" t="s">
        <v>67</v>
      </c>
      <c r="Z56" s="61" t="s">
        <v>309</v>
      </c>
      <c r="AA56" s="60" t="s">
        <v>430</v>
      </c>
      <c r="AB56" s="138" t="s">
        <v>320</v>
      </c>
      <c r="AC56" s="76" t="s">
        <v>45</v>
      </c>
      <c r="AD56" s="77" t="s">
        <v>46</v>
      </c>
      <c r="AE56" s="81">
        <v>44581</v>
      </c>
      <c r="AF56" s="81">
        <v>44581</v>
      </c>
      <c r="AG56" s="72">
        <v>44926</v>
      </c>
      <c r="AH56" s="78">
        <v>2022</v>
      </c>
      <c r="AI56" s="79"/>
      <c r="AJ56" s="79"/>
      <c r="AK56" s="223"/>
      <c r="AL56" s="80"/>
      <c r="AM56" s="80"/>
    </row>
    <row r="57" spans="1:39" s="36" customFormat="1" ht="45" customHeight="1">
      <c r="A57" s="47">
        <v>8</v>
      </c>
      <c r="B57" s="98" t="s">
        <v>565</v>
      </c>
      <c r="C57" s="47" t="s">
        <v>48</v>
      </c>
      <c r="D57" s="47" t="s">
        <v>48</v>
      </c>
      <c r="E57" s="246" t="s">
        <v>50</v>
      </c>
      <c r="F57" s="98" t="s">
        <v>169</v>
      </c>
      <c r="G57" s="148" t="s">
        <v>481</v>
      </c>
      <c r="H57" s="122" t="s">
        <v>271</v>
      </c>
      <c r="I57" s="123" t="s">
        <v>216</v>
      </c>
      <c r="J57" s="98" t="s">
        <v>144</v>
      </c>
      <c r="K57" s="246" t="s">
        <v>116</v>
      </c>
      <c r="L57" s="71" t="s">
        <v>105</v>
      </c>
      <c r="M57" s="54">
        <f t="shared" ref="M57:M62" si="12">N57/1.1</f>
        <v>63.629999999999988</v>
      </c>
      <c r="N57" s="134">
        <v>69.992999999999995</v>
      </c>
      <c r="O57" s="60" t="s">
        <v>312</v>
      </c>
      <c r="P57" s="53" t="s">
        <v>68</v>
      </c>
      <c r="Q57" s="144" t="s">
        <v>308</v>
      </c>
      <c r="R57" s="76">
        <f>S57-5</f>
        <v>44556</v>
      </c>
      <c r="S57" s="76">
        <f t="shared" si="10"/>
        <v>44561</v>
      </c>
      <c r="T57" s="73"/>
      <c r="U57" s="76"/>
      <c r="V57" s="47"/>
      <c r="W57" s="73"/>
      <c r="X57" s="73" t="s">
        <v>70</v>
      </c>
      <c r="Y57" s="74" t="s">
        <v>67</v>
      </c>
      <c r="Z57" s="61" t="s">
        <v>309</v>
      </c>
      <c r="AA57" s="60" t="s">
        <v>430</v>
      </c>
      <c r="AB57" s="138" t="s">
        <v>320</v>
      </c>
      <c r="AC57" s="76" t="s">
        <v>45</v>
      </c>
      <c r="AD57" s="77" t="s">
        <v>46</v>
      </c>
      <c r="AE57" s="81">
        <v>44581</v>
      </c>
      <c r="AF57" s="81">
        <v>44581</v>
      </c>
      <c r="AG57" s="72">
        <v>44926</v>
      </c>
      <c r="AH57" s="78">
        <v>2022</v>
      </c>
      <c r="AI57" s="79"/>
      <c r="AJ57" s="79"/>
      <c r="AK57" s="223"/>
      <c r="AL57" s="80"/>
      <c r="AM57" s="80"/>
    </row>
    <row r="58" spans="1:39" s="36" customFormat="1" ht="45" customHeight="1">
      <c r="A58" s="47">
        <v>8</v>
      </c>
      <c r="B58" s="98" t="s">
        <v>565</v>
      </c>
      <c r="C58" s="47" t="s">
        <v>48</v>
      </c>
      <c r="D58" s="47" t="s">
        <v>48</v>
      </c>
      <c r="E58" s="246" t="s">
        <v>50</v>
      </c>
      <c r="F58" s="98" t="s">
        <v>170</v>
      </c>
      <c r="G58" s="148" t="s">
        <v>508</v>
      </c>
      <c r="H58" s="122" t="s">
        <v>507</v>
      </c>
      <c r="I58" s="122" t="s">
        <v>507</v>
      </c>
      <c r="J58" s="98" t="s">
        <v>144</v>
      </c>
      <c r="K58" s="246" t="s">
        <v>116</v>
      </c>
      <c r="L58" s="71" t="s">
        <v>105</v>
      </c>
      <c r="M58" s="54">
        <f t="shared" si="12"/>
        <v>81.818181818181813</v>
      </c>
      <c r="N58" s="250">
        <v>90</v>
      </c>
      <c r="O58" s="60" t="s">
        <v>312</v>
      </c>
      <c r="P58" s="53" t="s">
        <v>68</v>
      </c>
      <c r="Q58" s="144" t="s">
        <v>308</v>
      </c>
      <c r="R58" s="76">
        <f>S58-5</f>
        <v>44556</v>
      </c>
      <c r="S58" s="76">
        <f t="shared" si="10"/>
        <v>44561</v>
      </c>
      <c r="T58" s="73"/>
      <c r="U58" s="76"/>
      <c r="V58" s="47"/>
      <c r="W58" s="127"/>
      <c r="X58" s="73" t="s">
        <v>70</v>
      </c>
      <c r="Y58" s="74" t="s">
        <v>67</v>
      </c>
      <c r="Z58" s="61" t="s">
        <v>146</v>
      </c>
      <c r="AA58" s="60" t="s">
        <v>440</v>
      </c>
      <c r="AB58" s="138" t="s">
        <v>320</v>
      </c>
      <c r="AC58" s="76" t="s">
        <v>45</v>
      </c>
      <c r="AD58" s="77" t="s">
        <v>46</v>
      </c>
      <c r="AE58" s="77">
        <v>44581</v>
      </c>
      <c r="AF58" s="77">
        <v>44581</v>
      </c>
      <c r="AG58" s="72">
        <v>44926</v>
      </c>
      <c r="AH58" s="78">
        <v>2022</v>
      </c>
      <c r="AI58" s="79"/>
      <c r="AJ58" s="79"/>
      <c r="AK58" s="223"/>
      <c r="AL58" s="80"/>
      <c r="AM58" s="80"/>
    </row>
    <row r="59" spans="1:39" s="36" customFormat="1" ht="45" customHeight="1">
      <c r="A59" s="47">
        <v>8</v>
      </c>
      <c r="B59" s="98" t="s">
        <v>565</v>
      </c>
      <c r="C59" s="47" t="s">
        <v>48</v>
      </c>
      <c r="D59" s="47" t="s">
        <v>48</v>
      </c>
      <c r="E59" s="246" t="s">
        <v>50</v>
      </c>
      <c r="F59" s="98" t="s">
        <v>171</v>
      </c>
      <c r="G59" s="151" t="s">
        <v>599</v>
      </c>
      <c r="H59" s="122" t="s">
        <v>272</v>
      </c>
      <c r="I59" s="123" t="s">
        <v>217</v>
      </c>
      <c r="J59" s="98" t="s">
        <v>144</v>
      </c>
      <c r="K59" s="246" t="s">
        <v>116</v>
      </c>
      <c r="L59" s="71" t="s">
        <v>105</v>
      </c>
      <c r="M59" s="54">
        <f t="shared" si="12"/>
        <v>81.818181818181813</v>
      </c>
      <c r="N59" s="134">
        <v>90</v>
      </c>
      <c r="O59" s="60" t="s">
        <v>312</v>
      </c>
      <c r="P59" s="53" t="s">
        <v>68</v>
      </c>
      <c r="Q59" s="57" t="s">
        <v>419</v>
      </c>
      <c r="R59" s="76">
        <f>S59-3</f>
        <v>44548</v>
      </c>
      <c r="S59" s="76">
        <f t="shared" si="10"/>
        <v>44551</v>
      </c>
      <c r="T59" s="73"/>
      <c r="U59" s="76"/>
      <c r="V59" s="47"/>
      <c r="W59" s="73"/>
      <c r="X59" s="73" t="s">
        <v>70</v>
      </c>
      <c r="Y59" s="74" t="s">
        <v>67</v>
      </c>
      <c r="Z59" s="61" t="s">
        <v>309</v>
      </c>
      <c r="AA59" s="60" t="s">
        <v>430</v>
      </c>
      <c r="AB59" s="138" t="s">
        <v>320</v>
      </c>
      <c r="AC59" s="76" t="s">
        <v>45</v>
      </c>
      <c r="AD59" s="77" t="s">
        <v>46</v>
      </c>
      <c r="AE59" s="77">
        <v>44571</v>
      </c>
      <c r="AF59" s="77">
        <v>44571</v>
      </c>
      <c r="AG59" s="72">
        <v>44742</v>
      </c>
      <c r="AH59" s="78">
        <v>2022</v>
      </c>
      <c r="AI59" s="79"/>
      <c r="AJ59" s="79"/>
      <c r="AK59" s="223"/>
      <c r="AL59" s="80"/>
      <c r="AM59" s="80"/>
    </row>
    <row r="60" spans="1:39" s="36" customFormat="1" ht="45" customHeight="1">
      <c r="A60" s="47">
        <v>8</v>
      </c>
      <c r="B60" s="98" t="s">
        <v>565</v>
      </c>
      <c r="C60" s="47" t="s">
        <v>48</v>
      </c>
      <c r="D60" s="47" t="s">
        <v>48</v>
      </c>
      <c r="E60" s="246" t="s">
        <v>50</v>
      </c>
      <c r="F60" s="98" t="s">
        <v>172</v>
      </c>
      <c r="G60" s="148" t="s">
        <v>588</v>
      </c>
      <c r="H60" s="122" t="s">
        <v>273</v>
      </c>
      <c r="I60" s="123" t="s">
        <v>218</v>
      </c>
      <c r="J60" s="98" t="s">
        <v>144</v>
      </c>
      <c r="K60" s="246" t="s">
        <v>116</v>
      </c>
      <c r="L60" s="71" t="s">
        <v>105</v>
      </c>
      <c r="M60" s="54">
        <f t="shared" si="12"/>
        <v>45.454545454545453</v>
      </c>
      <c r="N60" s="134">
        <v>50</v>
      </c>
      <c r="O60" s="60" t="s">
        <v>312</v>
      </c>
      <c r="P60" s="53" t="s">
        <v>68</v>
      </c>
      <c r="Q60" s="57" t="s">
        <v>419</v>
      </c>
      <c r="R60" s="72">
        <f>S60-3</f>
        <v>44548</v>
      </c>
      <c r="S60" s="72">
        <f>AE60-20</f>
        <v>44551</v>
      </c>
      <c r="T60" s="73"/>
      <c r="U60" s="76"/>
      <c r="V60" s="47"/>
      <c r="W60" s="73"/>
      <c r="X60" s="73" t="s">
        <v>70</v>
      </c>
      <c r="Y60" s="74" t="s">
        <v>67</v>
      </c>
      <c r="Z60" s="61" t="s">
        <v>309</v>
      </c>
      <c r="AA60" s="60" t="s">
        <v>430</v>
      </c>
      <c r="AB60" s="138" t="s">
        <v>320</v>
      </c>
      <c r="AC60" s="76" t="s">
        <v>45</v>
      </c>
      <c r="AD60" s="77" t="s">
        <v>46</v>
      </c>
      <c r="AE60" s="77">
        <v>44571</v>
      </c>
      <c r="AF60" s="77">
        <v>44571</v>
      </c>
      <c r="AG60" s="72">
        <v>44742</v>
      </c>
      <c r="AH60" s="78">
        <v>2022</v>
      </c>
      <c r="AI60" s="79"/>
      <c r="AJ60" s="79"/>
      <c r="AK60" s="223"/>
      <c r="AL60" s="80"/>
      <c r="AM60" s="80"/>
    </row>
    <row r="61" spans="1:39" s="36" customFormat="1" ht="45" customHeight="1">
      <c r="A61" s="47">
        <v>8</v>
      </c>
      <c r="B61" s="98" t="s">
        <v>565</v>
      </c>
      <c r="C61" s="47" t="s">
        <v>48</v>
      </c>
      <c r="D61" s="47" t="s">
        <v>48</v>
      </c>
      <c r="E61" s="246" t="s">
        <v>50</v>
      </c>
      <c r="F61" s="98" t="s">
        <v>173</v>
      </c>
      <c r="G61" s="148" t="s">
        <v>589</v>
      </c>
      <c r="H61" s="122" t="s">
        <v>273</v>
      </c>
      <c r="I61" s="123" t="s">
        <v>218</v>
      </c>
      <c r="J61" s="98" t="s">
        <v>144</v>
      </c>
      <c r="K61" s="246" t="s">
        <v>116</v>
      </c>
      <c r="L61" s="71" t="s">
        <v>105</v>
      </c>
      <c r="M61" s="54">
        <f t="shared" si="12"/>
        <v>45.454545454545453</v>
      </c>
      <c r="N61" s="134">
        <v>50</v>
      </c>
      <c r="O61" s="60" t="s">
        <v>312</v>
      </c>
      <c r="P61" s="53" t="s">
        <v>68</v>
      </c>
      <c r="Q61" s="57" t="s">
        <v>419</v>
      </c>
      <c r="R61" s="72">
        <f>S61-10</f>
        <v>44723</v>
      </c>
      <c r="S61" s="72">
        <f t="shared" ref="S61" si="13">AE61-10</f>
        <v>44733</v>
      </c>
      <c r="T61" s="73"/>
      <c r="U61" s="76"/>
      <c r="V61" s="47"/>
      <c r="W61" s="73"/>
      <c r="X61" s="73" t="s">
        <v>70</v>
      </c>
      <c r="Y61" s="74" t="s">
        <v>67</v>
      </c>
      <c r="Z61" s="61" t="s">
        <v>309</v>
      </c>
      <c r="AA61" s="60" t="s">
        <v>430</v>
      </c>
      <c r="AB61" s="138" t="s">
        <v>320</v>
      </c>
      <c r="AC61" s="76" t="s">
        <v>45</v>
      </c>
      <c r="AD61" s="77" t="s">
        <v>46</v>
      </c>
      <c r="AE61" s="77">
        <v>44743</v>
      </c>
      <c r="AF61" s="77">
        <v>44743</v>
      </c>
      <c r="AG61" s="72">
        <v>44926</v>
      </c>
      <c r="AH61" s="78">
        <v>2022</v>
      </c>
      <c r="AI61" s="79"/>
      <c r="AJ61" s="79"/>
      <c r="AK61" s="223"/>
      <c r="AL61" s="80"/>
      <c r="AM61" s="80"/>
    </row>
    <row r="62" spans="1:39" s="36" customFormat="1" ht="45" customHeight="1">
      <c r="A62" s="47" t="s">
        <v>142</v>
      </c>
      <c r="B62" s="98" t="s">
        <v>574</v>
      </c>
      <c r="C62" s="47" t="s">
        <v>48</v>
      </c>
      <c r="D62" s="47" t="s">
        <v>48</v>
      </c>
      <c r="E62" s="246" t="s">
        <v>50</v>
      </c>
      <c r="F62" s="98" t="s">
        <v>174</v>
      </c>
      <c r="G62" s="148" t="s">
        <v>480</v>
      </c>
      <c r="H62" s="122" t="s">
        <v>385</v>
      </c>
      <c r="I62" s="123" t="s">
        <v>270</v>
      </c>
      <c r="J62" s="98" t="s">
        <v>517</v>
      </c>
      <c r="K62" s="246" t="s">
        <v>116</v>
      </c>
      <c r="L62" s="71" t="s">
        <v>105</v>
      </c>
      <c r="M62" s="54">
        <f t="shared" si="12"/>
        <v>105.45454545454544</v>
      </c>
      <c r="N62" s="134">
        <v>116</v>
      </c>
      <c r="O62" s="62" t="s">
        <v>326</v>
      </c>
      <c r="P62" s="53" t="s">
        <v>68</v>
      </c>
      <c r="Q62" s="57" t="s">
        <v>419</v>
      </c>
      <c r="R62" s="76">
        <f>S62-20</f>
        <v>44553</v>
      </c>
      <c r="S62" s="72">
        <f>AE62-20</f>
        <v>44573</v>
      </c>
      <c r="T62" s="73"/>
      <c r="U62" s="76"/>
      <c r="V62" s="47"/>
      <c r="W62" s="73"/>
      <c r="X62" s="73" t="s">
        <v>70</v>
      </c>
      <c r="Y62" s="74" t="s">
        <v>67</v>
      </c>
      <c r="Z62" s="61" t="s">
        <v>309</v>
      </c>
      <c r="AA62" s="60" t="s">
        <v>430</v>
      </c>
      <c r="AB62" s="138" t="s">
        <v>320</v>
      </c>
      <c r="AC62" s="76" t="s">
        <v>45</v>
      </c>
      <c r="AD62" s="77" t="s">
        <v>46</v>
      </c>
      <c r="AE62" s="81">
        <v>44593</v>
      </c>
      <c r="AF62" s="81">
        <v>44593</v>
      </c>
      <c r="AG62" s="72">
        <v>44651</v>
      </c>
      <c r="AH62" s="78">
        <v>2022</v>
      </c>
      <c r="AI62" s="79"/>
      <c r="AJ62" s="79"/>
      <c r="AK62" s="226"/>
      <c r="AL62" s="80"/>
      <c r="AM62" s="80"/>
    </row>
    <row r="63" spans="1:39" s="36" customFormat="1" ht="45" customHeight="1">
      <c r="A63" s="47" t="s">
        <v>142</v>
      </c>
      <c r="B63" s="98" t="s">
        <v>574</v>
      </c>
      <c r="C63" s="47" t="s">
        <v>48</v>
      </c>
      <c r="D63" s="47" t="s">
        <v>48</v>
      </c>
      <c r="E63" s="246" t="s">
        <v>50</v>
      </c>
      <c r="F63" s="98" t="s">
        <v>175</v>
      </c>
      <c r="G63" s="148" t="s">
        <v>479</v>
      </c>
      <c r="H63" s="122" t="s">
        <v>385</v>
      </c>
      <c r="I63" s="123" t="s">
        <v>270</v>
      </c>
      <c r="J63" s="98" t="s">
        <v>517</v>
      </c>
      <c r="K63" s="246" t="s">
        <v>116</v>
      </c>
      <c r="L63" s="71" t="s">
        <v>105</v>
      </c>
      <c r="M63" s="54">
        <v>126.7</v>
      </c>
      <c r="N63" s="134">
        <f>M63*1.1</f>
        <v>139.37</v>
      </c>
      <c r="O63" s="62" t="s">
        <v>326</v>
      </c>
      <c r="P63" s="53" t="s">
        <v>68</v>
      </c>
      <c r="Q63" s="57" t="s">
        <v>419</v>
      </c>
      <c r="R63" s="76">
        <f t="shared" ref="R63:R65" si="14">S63-20</f>
        <v>44612</v>
      </c>
      <c r="S63" s="72">
        <f t="shared" ref="S63:S65" si="15">AE63-20</f>
        <v>44632</v>
      </c>
      <c r="T63" s="73"/>
      <c r="U63" s="76"/>
      <c r="V63" s="47"/>
      <c r="W63" s="73"/>
      <c r="X63" s="73" t="s">
        <v>70</v>
      </c>
      <c r="Y63" s="74" t="s">
        <v>67</v>
      </c>
      <c r="Z63" s="61" t="s">
        <v>309</v>
      </c>
      <c r="AA63" s="60" t="s">
        <v>430</v>
      </c>
      <c r="AB63" s="138" t="s">
        <v>320</v>
      </c>
      <c r="AC63" s="76" t="s">
        <v>45</v>
      </c>
      <c r="AD63" s="77" t="s">
        <v>46</v>
      </c>
      <c r="AE63" s="77">
        <v>44652</v>
      </c>
      <c r="AF63" s="77">
        <v>44652</v>
      </c>
      <c r="AG63" s="72">
        <v>44742</v>
      </c>
      <c r="AH63" s="78">
        <v>2022</v>
      </c>
      <c r="AI63" s="79"/>
      <c r="AJ63" s="79"/>
      <c r="AK63" s="226"/>
      <c r="AL63" s="80"/>
      <c r="AM63" s="80"/>
    </row>
    <row r="64" spans="1:39" s="36" customFormat="1" ht="45" customHeight="1">
      <c r="A64" s="47">
        <v>8</v>
      </c>
      <c r="B64" s="98" t="s">
        <v>574</v>
      </c>
      <c r="C64" s="47" t="s">
        <v>48</v>
      </c>
      <c r="D64" s="47" t="s">
        <v>48</v>
      </c>
      <c r="E64" s="246" t="s">
        <v>50</v>
      </c>
      <c r="F64" s="98" t="s">
        <v>94</v>
      </c>
      <c r="G64" s="148" t="s">
        <v>478</v>
      </c>
      <c r="H64" s="122" t="s">
        <v>385</v>
      </c>
      <c r="I64" s="123" t="s">
        <v>270</v>
      </c>
      <c r="J64" s="98" t="s">
        <v>517</v>
      </c>
      <c r="K64" s="246" t="s">
        <v>116</v>
      </c>
      <c r="L64" s="71" t="s">
        <v>105</v>
      </c>
      <c r="M64" s="54">
        <f>N64/1.1</f>
        <v>145.45454545454544</v>
      </c>
      <c r="N64" s="134">
        <v>160</v>
      </c>
      <c r="O64" s="62" t="s">
        <v>326</v>
      </c>
      <c r="P64" s="53" t="s">
        <v>68</v>
      </c>
      <c r="Q64" s="57" t="s">
        <v>419</v>
      </c>
      <c r="R64" s="76">
        <f t="shared" si="14"/>
        <v>44703</v>
      </c>
      <c r="S64" s="72">
        <f t="shared" si="15"/>
        <v>44723</v>
      </c>
      <c r="T64" s="73"/>
      <c r="U64" s="76"/>
      <c r="V64" s="47"/>
      <c r="W64" s="73"/>
      <c r="X64" s="73" t="s">
        <v>70</v>
      </c>
      <c r="Y64" s="74" t="s">
        <v>67</v>
      </c>
      <c r="Z64" s="61" t="s">
        <v>309</v>
      </c>
      <c r="AA64" s="60" t="s">
        <v>430</v>
      </c>
      <c r="AB64" s="138" t="s">
        <v>320</v>
      </c>
      <c r="AC64" s="76" t="s">
        <v>45</v>
      </c>
      <c r="AD64" s="77" t="s">
        <v>46</v>
      </c>
      <c r="AE64" s="77">
        <v>44743</v>
      </c>
      <c r="AF64" s="77">
        <v>44743</v>
      </c>
      <c r="AG64" s="72">
        <v>44834</v>
      </c>
      <c r="AH64" s="78">
        <v>2022</v>
      </c>
      <c r="AI64" s="79"/>
      <c r="AJ64" s="79"/>
      <c r="AK64" s="226"/>
      <c r="AL64" s="80"/>
      <c r="AM64" s="80"/>
    </row>
    <row r="65" spans="1:39" s="36" customFormat="1" ht="45" customHeight="1">
      <c r="A65" s="47">
        <v>8</v>
      </c>
      <c r="B65" s="98" t="s">
        <v>574</v>
      </c>
      <c r="C65" s="47" t="s">
        <v>48</v>
      </c>
      <c r="D65" s="47" t="s">
        <v>48</v>
      </c>
      <c r="E65" s="246" t="s">
        <v>50</v>
      </c>
      <c r="F65" s="98" t="s">
        <v>176</v>
      </c>
      <c r="G65" s="148" t="s">
        <v>482</v>
      </c>
      <c r="H65" s="122" t="s">
        <v>385</v>
      </c>
      <c r="I65" s="123" t="s">
        <v>270</v>
      </c>
      <c r="J65" s="98" t="s">
        <v>517</v>
      </c>
      <c r="K65" s="246" t="s">
        <v>116</v>
      </c>
      <c r="L65" s="71" t="s">
        <v>105</v>
      </c>
      <c r="M65" s="54">
        <v>154.5</v>
      </c>
      <c r="N65" s="134">
        <f>M65*1.1</f>
        <v>169.95000000000002</v>
      </c>
      <c r="O65" s="62" t="s">
        <v>326</v>
      </c>
      <c r="P65" s="53" t="s">
        <v>68</v>
      </c>
      <c r="Q65" s="57" t="s">
        <v>419</v>
      </c>
      <c r="R65" s="76">
        <f t="shared" si="14"/>
        <v>44795</v>
      </c>
      <c r="S65" s="72">
        <f t="shared" si="15"/>
        <v>44815</v>
      </c>
      <c r="T65" s="73"/>
      <c r="U65" s="76"/>
      <c r="V65" s="47"/>
      <c r="W65" s="73"/>
      <c r="X65" s="73" t="s">
        <v>70</v>
      </c>
      <c r="Y65" s="74" t="s">
        <v>67</v>
      </c>
      <c r="Z65" s="61" t="s">
        <v>309</v>
      </c>
      <c r="AA65" s="60" t="s">
        <v>430</v>
      </c>
      <c r="AB65" s="138" t="s">
        <v>320</v>
      </c>
      <c r="AC65" s="76" t="s">
        <v>45</v>
      </c>
      <c r="AD65" s="77" t="s">
        <v>46</v>
      </c>
      <c r="AE65" s="77">
        <v>44835</v>
      </c>
      <c r="AF65" s="77">
        <v>44835</v>
      </c>
      <c r="AG65" s="72">
        <v>44926</v>
      </c>
      <c r="AH65" s="78">
        <v>2022</v>
      </c>
      <c r="AI65" s="79"/>
      <c r="AJ65" s="79"/>
      <c r="AK65" s="226"/>
      <c r="AL65" s="80"/>
      <c r="AM65" s="80"/>
    </row>
    <row r="66" spans="1:39" s="36" customFormat="1" ht="45" customHeight="1">
      <c r="A66" s="47">
        <v>8</v>
      </c>
      <c r="B66" s="98" t="s">
        <v>565</v>
      </c>
      <c r="C66" s="47" t="s">
        <v>48</v>
      </c>
      <c r="D66" s="47" t="s">
        <v>48</v>
      </c>
      <c r="E66" s="246" t="s">
        <v>50</v>
      </c>
      <c r="F66" s="98" t="s">
        <v>177</v>
      </c>
      <c r="G66" s="148" t="s">
        <v>483</v>
      </c>
      <c r="H66" s="122" t="s">
        <v>274</v>
      </c>
      <c r="I66" s="123" t="s">
        <v>219</v>
      </c>
      <c r="J66" s="98" t="s">
        <v>144</v>
      </c>
      <c r="K66" s="246" t="s">
        <v>116</v>
      </c>
      <c r="L66" s="71" t="s">
        <v>105</v>
      </c>
      <c r="M66" s="54">
        <f>N66/1.1</f>
        <v>89.999999999999986</v>
      </c>
      <c r="N66" s="58">
        <v>99</v>
      </c>
      <c r="O66" s="60" t="s">
        <v>312</v>
      </c>
      <c r="P66" s="53" t="s">
        <v>68</v>
      </c>
      <c r="Q66" s="57" t="s">
        <v>419</v>
      </c>
      <c r="R66" s="72">
        <f>S66-10</f>
        <v>44563</v>
      </c>
      <c r="S66" s="72">
        <f>AE66-20</f>
        <v>44573</v>
      </c>
      <c r="T66" s="73"/>
      <c r="U66" s="76"/>
      <c r="V66" s="47"/>
      <c r="W66" s="73"/>
      <c r="X66" s="73" t="s">
        <v>70</v>
      </c>
      <c r="Y66" s="74" t="s">
        <v>67</v>
      </c>
      <c r="Z66" s="61" t="s">
        <v>146</v>
      </c>
      <c r="AA66" s="75" t="s">
        <v>66</v>
      </c>
      <c r="AB66" s="138" t="s">
        <v>320</v>
      </c>
      <c r="AC66" s="76" t="s">
        <v>45</v>
      </c>
      <c r="AD66" s="77" t="s">
        <v>46</v>
      </c>
      <c r="AE66" s="77">
        <v>44593</v>
      </c>
      <c r="AF66" s="77">
        <v>44593</v>
      </c>
      <c r="AG66" s="72">
        <v>44926</v>
      </c>
      <c r="AH66" s="78">
        <v>2022</v>
      </c>
      <c r="AI66" s="79"/>
      <c r="AJ66" s="79"/>
      <c r="AK66" s="223"/>
      <c r="AL66" s="80"/>
      <c r="AM66" s="80"/>
    </row>
    <row r="67" spans="1:39" s="36" customFormat="1" ht="45" customHeight="1">
      <c r="A67" s="47">
        <v>8</v>
      </c>
      <c r="B67" s="98" t="s">
        <v>565</v>
      </c>
      <c r="C67" s="47" t="s">
        <v>48</v>
      </c>
      <c r="D67" s="47" t="s">
        <v>48</v>
      </c>
      <c r="E67" s="246" t="s">
        <v>50</v>
      </c>
      <c r="F67" s="98" t="s">
        <v>178</v>
      </c>
      <c r="G67" s="148" t="s">
        <v>484</v>
      </c>
      <c r="H67" s="122" t="s">
        <v>275</v>
      </c>
      <c r="I67" s="123" t="s">
        <v>220</v>
      </c>
      <c r="J67" s="98" t="s">
        <v>144</v>
      </c>
      <c r="K67" s="246" t="s">
        <v>116</v>
      </c>
      <c r="L67" s="71" t="s">
        <v>105</v>
      </c>
      <c r="M67" s="54">
        <f t="shared" ref="M67:M70" si="16">N67/1.1</f>
        <v>27.27272727272727</v>
      </c>
      <c r="N67" s="134">
        <v>30</v>
      </c>
      <c r="O67" s="60" t="s">
        <v>312</v>
      </c>
      <c r="P67" s="53" t="s">
        <v>68</v>
      </c>
      <c r="Q67" s="57" t="s">
        <v>308</v>
      </c>
      <c r="R67" s="72">
        <f>S67-10</f>
        <v>44564</v>
      </c>
      <c r="S67" s="72">
        <f>AE67-10</f>
        <v>44574</v>
      </c>
      <c r="T67" s="73"/>
      <c r="U67" s="76"/>
      <c r="V67" s="47"/>
      <c r="W67" s="73"/>
      <c r="X67" s="73" t="s">
        <v>70</v>
      </c>
      <c r="Y67" s="74" t="s">
        <v>67</v>
      </c>
      <c r="Z67" s="61" t="s">
        <v>146</v>
      </c>
      <c r="AA67" s="75" t="s">
        <v>66</v>
      </c>
      <c r="AB67" s="138" t="s">
        <v>320</v>
      </c>
      <c r="AC67" s="76" t="s">
        <v>45</v>
      </c>
      <c r="AD67" s="77" t="s">
        <v>46</v>
      </c>
      <c r="AE67" s="77">
        <v>44584</v>
      </c>
      <c r="AF67" s="77">
        <v>44584</v>
      </c>
      <c r="AG67" s="72">
        <v>44651</v>
      </c>
      <c r="AH67" s="78">
        <v>2022</v>
      </c>
      <c r="AI67" s="79"/>
      <c r="AJ67" s="79"/>
      <c r="AK67" s="226"/>
      <c r="AL67" s="80"/>
      <c r="AM67" s="80"/>
    </row>
    <row r="68" spans="1:39" s="36" customFormat="1" ht="45" customHeight="1">
      <c r="A68" s="47">
        <v>8</v>
      </c>
      <c r="B68" s="98" t="s">
        <v>565</v>
      </c>
      <c r="C68" s="47" t="s">
        <v>48</v>
      </c>
      <c r="D68" s="47" t="s">
        <v>48</v>
      </c>
      <c r="E68" s="246" t="s">
        <v>50</v>
      </c>
      <c r="F68" s="98" t="s">
        <v>179</v>
      </c>
      <c r="G68" s="148" t="s">
        <v>485</v>
      </c>
      <c r="H68" s="122" t="s">
        <v>275</v>
      </c>
      <c r="I68" s="123" t="s">
        <v>220</v>
      </c>
      <c r="J68" s="98" t="s">
        <v>144</v>
      </c>
      <c r="K68" s="246" t="s">
        <v>116</v>
      </c>
      <c r="L68" s="71" t="s">
        <v>105</v>
      </c>
      <c r="M68" s="54">
        <f t="shared" si="16"/>
        <v>54.54545454545454</v>
      </c>
      <c r="N68" s="134">
        <v>60</v>
      </c>
      <c r="O68" s="60" t="s">
        <v>312</v>
      </c>
      <c r="P68" s="53" t="s">
        <v>68</v>
      </c>
      <c r="Q68" s="57" t="s">
        <v>308</v>
      </c>
      <c r="R68" s="72">
        <f t="shared" ref="R68:R70" si="17">S68-10</f>
        <v>44632</v>
      </c>
      <c r="S68" s="72">
        <f t="shared" ref="S68:S70" si="18">AE68-10</f>
        <v>44642</v>
      </c>
      <c r="T68" s="73"/>
      <c r="U68" s="76"/>
      <c r="V68" s="47"/>
      <c r="W68" s="73"/>
      <c r="X68" s="73" t="s">
        <v>70</v>
      </c>
      <c r="Y68" s="74" t="s">
        <v>67</v>
      </c>
      <c r="Z68" s="61" t="s">
        <v>146</v>
      </c>
      <c r="AA68" s="75" t="s">
        <v>66</v>
      </c>
      <c r="AB68" s="138" t="s">
        <v>320</v>
      </c>
      <c r="AC68" s="76" t="s">
        <v>45</v>
      </c>
      <c r="AD68" s="77" t="s">
        <v>46</v>
      </c>
      <c r="AE68" s="77">
        <v>44652</v>
      </c>
      <c r="AF68" s="77">
        <v>44652</v>
      </c>
      <c r="AG68" s="72">
        <v>44742</v>
      </c>
      <c r="AH68" s="78">
        <v>2022</v>
      </c>
      <c r="AI68" s="79"/>
      <c r="AJ68" s="79"/>
      <c r="AK68" s="226"/>
      <c r="AL68" s="80"/>
      <c r="AM68" s="80"/>
    </row>
    <row r="69" spans="1:39" s="36" customFormat="1" ht="45" customHeight="1">
      <c r="A69" s="47">
        <v>8</v>
      </c>
      <c r="B69" s="98" t="s">
        <v>565</v>
      </c>
      <c r="C69" s="47" t="s">
        <v>48</v>
      </c>
      <c r="D69" s="47" t="s">
        <v>48</v>
      </c>
      <c r="E69" s="246" t="s">
        <v>50</v>
      </c>
      <c r="F69" s="98" t="s">
        <v>180</v>
      </c>
      <c r="G69" s="148" t="s">
        <v>486</v>
      </c>
      <c r="H69" s="122" t="s">
        <v>275</v>
      </c>
      <c r="I69" s="123" t="s">
        <v>220</v>
      </c>
      <c r="J69" s="98" t="s">
        <v>144</v>
      </c>
      <c r="K69" s="246" t="s">
        <v>116</v>
      </c>
      <c r="L69" s="71" t="s">
        <v>105</v>
      </c>
      <c r="M69" s="54">
        <f t="shared" si="16"/>
        <v>54.54545454545454</v>
      </c>
      <c r="N69" s="134">
        <v>60</v>
      </c>
      <c r="O69" s="60" t="s">
        <v>312</v>
      </c>
      <c r="P69" s="53" t="s">
        <v>68</v>
      </c>
      <c r="Q69" s="57" t="s">
        <v>308</v>
      </c>
      <c r="R69" s="72">
        <f t="shared" si="17"/>
        <v>44723</v>
      </c>
      <c r="S69" s="72">
        <f t="shared" si="18"/>
        <v>44733</v>
      </c>
      <c r="T69" s="73"/>
      <c r="U69" s="76"/>
      <c r="V69" s="47"/>
      <c r="W69" s="73"/>
      <c r="X69" s="73" t="s">
        <v>70</v>
      </c>
      <c r="Y69" s="74" t="s">
        <v>67</v>
      </c>
      <c r="Z69" s="61" t="s">
        <v>146</v>
      </c>
      <c r="AA69" s="75" t="s">
        <v>66</v>
      </c>
      <c r="AB69" s="138" t="s">
        <v>320</v>
      </c>
      <c r="AC69" s="76" t="s">
        <v>45</v>
      </c>
      <c r="AD69" s="77" t="s">
        <v>46</v>
      </c>
      <c r="AE69" s="77">
        <v>44743</v>
      </c>
      <c r="AF69" s="77">
        <v>44743</v>
      </c>
      <c r="AG69" s="72">
        <v>44834</v>
      </c>
      <c r="AH69" s="78">
        <v>2022</v>
      </c>
      <c r="AI69" s="79"/>
      <c r="AJ69" s="79"/>
      <c r="AK69" s="226"/>
      <c r="AL69" s="80"/>
      <c r="AM69" s="80"/>
    </row>
    <row r="70" spans="1:39" s="36" customFormat="1" ht="45" customHeight="1">
      <c r="A70" s="47">
        <v>8</v>
      </c>
      <c r="B70" s="98" t="s">
        <v>565</v>
      </c>
      <c r="C70" s="47" t="s">
        <v>48</v>
      </c>
      <c r="D70" s="47" t="s">
        <v>48</v>
      </c>
      <c r="E70" s="246" t="s">
        <v>50</v>
      </c>
      <c r="F70" s="98" t="s">
        <v>181</v>
      </c>
      <c r="G70" s="148" t="s">
        <v>487</v>
      </c>
      <c r="H70" s="122" t="s">
        <v>275</v>
      </c>
      <c r="I70" s="123" t="s">
        <v>220</v>
      </c>
      <c r="J70" s="98" t="s">
        <v>144</v>
      </c>
      <c r="K70" s="246" t="s">
        <v>116</v>
      </c>
      <c r="L70" s="71" t="s">
        <v>105</v>
      </c>
      <c r="M70" s="54">
        <f t="shared" si="16"/>
        <v>36.36363636363636</v>
      </c>
      <c r="N70" s="134">
        <v>40</v>
      </c>
      <c r="O70" s="60" t="s">
        <v>312</v>
      </c>
      <c r="P70" s="53" t="s">
        <v>68</v>
      </c>
      <c r="Q70" s="57" t="s">
        <v>308</v>
      </c>
      <c r="R70" s="72">
        <f t="shared" si="17"/>
        <v>44815</v>
      </c>
      <c r="S70" s="72">
        <f t="shared" si="18"/>
        <v>44825</v>
      </c>
      <c r="T70" s="73"/>
      <c r="U70" s="76"/>
      <c r="V70" s="47"/>
      <c r="W70" s="73"/>
      <c r="X70" s="73" t="s">
        <v>70</v>
      </c>
      <c r="Y70" s="74" t="s">
        <v>67</v>
      </c>
      <c r="Z70" s="61" t="s">
        <v>146</v>
      </c>
      <c r="AA70" s="75" t="s">
        <v>66</v>
      </c>
      <c r="AB70" s="138" t="s">
        <v>320</v>
      </c>
      <c r="AC70" s="76" t="s">
        <v>45</v>
      </c>
      <c r="AD70" s="77" t="s">
        <v>46</v>
      </c>
      <c r="AE70" s="77">
        <v>44835</v>
      </c>
      <c r="AF70" s="77">
        <v>44835</v>
      </c>
      <c r="AG70" s="72">
        <v>44926</v>
      </c>
      <c r="AH70" s="78">
        <v>2022</v>
      </c>
      <c r="AI70" s="79"/>
      <c r="AJ70" s="79"/>
      <c r="AK70" s="223"/>
      <c r="AL70" s="80"/>
      <c r="AM70" s="80"/>
    </row>
    <row r="71" spans="1:39" s="258" customFormat="1" ht="45" customHeight="1">
      <c r="A71" s="47">
        <v>8</v>
      </c>
      <c r="B71" s="47" t="s">
        <v>574</v>
      </c>
      <c r="C71" s="47" t="s">
        <v>48</v>
      </c>
      <c r="D71" s="47" t="s">
        <v>48</v>
      </c>
      <c r="E71" s="71" t="s">
        <v>50</v>
      </c>
      <c r="F71" s="98" t="s">
        <v>182</v>
      </c>
      <c r="G71" s="148" t="s">
        <v>488</v>
      </c>
      <c r="H71" s="122" t="s">
        <v>386</v>
      </c>
      <c r="I71" s="123" t="s">
        <v>387</v>
      </c>
      <c r="J71" s="98" t="s">
        <v>517</v>
      </c>
      <c r="K71" s="71" t="s">
        <v>116</v>
      </c>
      <c r="L71" s="71" t="s">
        <v>105</v>
      </c>
      <c r="M71" s="54">
        <f>N71/1.1</f>
        <v>136.36363636363635</v>
      </c>
      <c r="N71" s="250">
        <v>150</v>
      </c>
      <c r="O71" s="62" t="s">
        <v>326</v>
      </c>
      <c r="P71" s="53" t="s">
        <v>68</v>
      </c>
      <c r="Q71" s="53" t="s">
        <v>419</v>
      </c>
      <c r="R71" s="76">
        <f>S71-10</f>
        <v>44563</v>
      </c>
      <c r="S71" s="76">
        <f>AE71-20</f>
        <v>44573</v>
      </c>
      <c r="T71" s="73"/>
      <c r="U71" s="76"/>
      <c r="V71" s="47"/>
      <c r="W71" s="73"/>
      <c r="X71" s="73" t="s">
        <v>70</v>
      </c>
      <c r="Y71" s="76" t="s">
        <v>67</v>
      </c>
      <c r="Z71" s="47" t="s">
        <v>309</v>
      </c>
      <c r="AA71" s="62" t="s">
        <v>430</v>
      </c>
      <c r="AB71" s="138" t="s">
        <v>320</v>
      </c>
      <c r="AC71" s="76" t="s">
        <v>45</v>
      </c>
      <c r="AD71" s="73" t="s">
        <v>46</v>
      </c>
      <c r="AE71" s="77">
        <v>44593</v>
      </c>
      <c r="AF71" s="77">
        <v>44593</v>
      </c>
      <c r="AG71" s="76">
        <v>44651</v>
      </c>
      <c r="AH71" s="127">
        <v>2022</v>
      </c>
      <c r="AI71" s="255"/>
      <c r="AJ71" s="255"/>
      <c r="AK71" s="256"/>
      <c r="AL71" s="257"/>
      <c r="AM71" s="257"/>
    </row>
    <row r="72" spans="1:39" s="258" customFormat="1" ht="45" customHeight="1">
      <c r="A72" s="47">
        <v>8</v>
      </c>
      <c r="B72" s="47" t="s">
        <v>574</v>
      </c>
      <c r="C72" s="47" t="s">
        <v>48</v>
      </c>
      <c r="D72" s="47" t="s">
        <v>48</v>
      </c>
      <c r="E72" s="71" t="s">
        <v>50</v>
      </c>
      <c r="F72" s="98" t="s">
        <v>183</v>
      </c>
      <c r="G72" s="148" t="s">
        <v>489</v>
      </c>
      <c r="H72" s="122" t="s">
        <v>386</v>
      </c>
      <c r="I72" s="123" t="s">
        <v>387</v>
      </c>
      <c r="J72" s="98" t="s">
        <v>517</v>
      </c>
      <c r="K72" s="71" t="s">
        <v>116</v>
      </c>
      <c r="L72" s="71" t="s">
        <v>105</v>
      </c>
      <c r="M72" s="54">
        <f t="shared" ref="M72:M76" si="19">N72/1.1</f>
        <v>227.27272727272725</v>
      </c>
      <c r="N72" s="250">
        <v>250</v>
      </c>
      <c r="O72" s="62" t="s">
        <v>326</v>
      </c>
      <c r="P72" s="53" t="s">
        <v>68</v>
      </c>
      <c r="Q72" s="53" t="s">
        <v>419</v>
      </c>
      <c r="R72" s="76">
        <f t="shared" ref="R72:R74" si="20">S72-10</f>
        <v>44622</v>
      </c>
      <c r="S72" s="76">
        <f t="shared" ref="S72:S74" si="21">AE72-20</f>
        <v>44632</v>
      </c>
      <c r="T72" s="73"/>
      <c r="U72" s="76"/>
      <c r="V72" s="47"/>
      <c r="W72" s="73"/>
      <c r="X72" s="73" t="s">
        <v>70</v>
      </c>
      <c r="Y72" s="76" t="s">
        <v>67</v>
      </c>
      <c r="Z72" s="47" t="s">
        <v>309</v>
      </c>
      <c r="AA72" s="62" t="s">
        <v>430</v>
      </c>
      <c r="AB72" s="138" t="s">
        <v>320</v>
      </c>
      <c r="AC72" s="76" t="s">
        <v>45</v>
      </c>
      <c r="AD72" s="73" t="s">
        <v>46</v>
      </c>
      <c r="AE72" s="73">
        <v>44652</v>
      </c>
      <c r="AF72" s="73">
        <v>44652</v>
      </c>
      <c r="AG72" s="76">
        <v>44742</v>
      </c>
      <c r="AH72" s="127">
        <v>2022</v>
      </c>
      <c r="AI72" s="255"/>
      <c r="AJ72" s="255"/>
      <c r="AK72" s="256"/>
      <c r="AL72" s="257"/>
      <c r="AM72" s="257"/>
    </row>
    <row r="73" spans="1:39" s="258" customFormat="1" ht="45" customHeight="1">
      <c r="A73" s="47">
        <v>8</v>
      </c>
      <c r="B73" s="47" t="s">
        <v>574</v>
      </c>
      <c r="C73" s="47" t="s">
        <v>48</v>
      </c>
      <c r="D73" s="47" t="s">
        <v>48</v>
      </c>
      <c r="E73" s="71" t="s">
        <v>50</v>
      </c>
      <c r="F73" s="98" t="s">
        <v>184</v>
      </c>
      <c r="G73" s="148" t="s">
        <v>490</v>
      </c>
      <c r="H73" s="122" t="s">
        <v>386</v>
      </c>
      <c r="I73" s="123" t="s">
        <v>387</v>
      </c>
      <c r="J73" s="98" t="s">
        <v>517</v>
      </c>
      <c r="K73" s="71" t="s">
        <v>116</v>
      </c>
      <c r="L73" s="71" t="s">
        <v>105</v>
      </c>
      <c r="M73" s="54">
        <f t="shared" si="19"/>
        <v>318.18181818181813</v>
      </c>
      <c r="N73" s="250">
        <v>350</v>
      </c>
      <c r="O73" s="62" t="s">
        <v>326</v>
      </c>
      <c r="P73" s="53" t="s">
        <v>68</v>
      </c>
      <c r="Q73" s="53" t="s">
        <v>419</v>
      </c>
      <c r="R73" s="76">
        <f t="shared" si="20"/>
        <v>44713</v>
      </c>
      <c r="S73" s="76">
        <f t="shared" si="21"/>
        <v>44723</v>
      </c>
      <c r="T73" s="73"/>
      <c r="U73" s="76"/>
      <c r="V73" s="47"/>
      <c r="W73" s="73"/>
      <c r="X73" s="73" t="s">
        <v>70</v>
      </c>
      <c r="Y73" s="76" t="s">
        <v>67</v>
      </c>
      <c r="Z73" s="47" t="s">
        <v>309</v>
      </c>
      <c r="AA73" s="62" t="s">
        <v>430</v>
      </c>
      <c r="AB73" s="138" t="s">
        <v>320</v>
      </c>
      <c r="AC73" s="76" t="s">
        <v>45</v>
      </c>
      <c r="AD73" s="73" t="s">
        <v>46</v>
      </c>
      <c r="AE73" s="73">
        <v>44743</v>
      </c>
      <c r="AF73" s="73">
        <v>44743</v>
      </c>
      <c r="AG73" s="76">
        <v>44834</v>
      </c>
      <c r="AH73" s="127">
        <v>2022</v>
      </c>
      <c r="AI73" s="255"/>
      <c r="AJ73" s="255"/>
      <c r="AK73" s="256"/>
      <c r="AL73" s="257"/>
      <c r="AM73" s="257"/>
    </row>
    <row r="74" spans="1:39" s="258" customFormat="1" ht="45" customHeight="1">
      <c r="A74" s="47">
        <v>8</v>
      </c>
      <c r="B74" s="47" t="s">
        <v>574</v>
      </c>
      <c r="C74" s="47" t="s">
        <v>48</v>
      </c>
      <c r="D74" s="47" t="s">
        <v>48</v>
      </c>
      <c r="E74" s="71" t="s">
        <v>50</v>
      </c>
      <c r="F74" s="98" t="s">
        <v>95</v>
      </c>
      <c r="G74" s="148" t="s">
        <v>491</v>
      </c>
      <c r="H74" s="122" t="s">
        <v>386</v>
      </c>
      <c r="I74" s="123" t="s">
        <v>387</v>
      </c>
      <c r="J74" s="98" t="s">
        <v>517</v>
      </c>
      <c r="K74" s="71" t="s">
        <v>116</v>
      </c>
      <c r="L74" s="71" t="s">
        <v>105</v>
      </c>
      <c r="M74" s="54">
        <f t="shared" si="19"/>
        <v>272.72727272727269</v>
      </c>
      <c r="N74" s="250">
        <v>300</v>
      </c>
      <c r="O74" s="62" t="s">
        <v>326</v>
      </c>
      <c r="P74" s="53" t="s">
        <v>68</v>
      </c>
      <c r="Q74" s="53" t="s">
        <v>419</v>
      </c>
      <c r="R74" s="76">
        <f t="shared" si="20"/>
        <v>44805</v>
      </c>
      <c r="S74" s="76">
        <f t="shared" si="21"/>
        <v>44815</v>
      </c>
      <c r="T74" s="73"/>
      <c r="U74" s="76"/>
      <c r="V74" s="47"/>
      <c r="W74" s="73"/>
      <c r="X74" s="73" t="s">
        <v>70</v>
      </c>
      <c r="Y74" s="76" t="s">
        <v>67</v>
      </c>
      <c r="Z74" s="47" t="s">
        <v>309</v>
      </c>
      <c r="AA74" s="62" t="s">
        <v>430</v>
      </c>
      <c r="AB74" s="138" t="s">
        <v>320</v>
      </c>
      <c r="AC74" s="76" t="s">
        <v>45</v>
      </c>
      <c r="AD74" s="73" t="s">
        <v>46</v>
      </c>
      <c r="AE74" s="73">
        <v>44835</v>
      </c>
      <c r="AF74" s="73">
        <v>44835</v>
      </c>
      <c r="AG74" s="76">
        <v>44926</v>
      </c>
      <c r="AH74" s="127">
        <v>2022</v>
      </c>
      <c r="AI74" s="255"/>
      <c r="AJ74" s="255"/>
      <c r="AK74" s="256"/>
      <c r="AL74" s="257"/>
      <c r="AM74" s="257"/>
    </row>
    <row r="75" spans="1:39" s="258" customFormat="1" ht="45" customHeight="1">
      <c r="A75" s="47">
        <v>8</v>
      </c>
      <c r="B75" s="47" t="s">
        <v>565</v>
      </c>
      <c r="C75" s="47" t="s">
        <v>48</v>
      </c>
      <c r="D75" s="47" t="s">
        <v>48</v>
      </c>
      <c r="E75" s="71" t="s">
        <v>50</v>
      </c>
      <c r="F75" s="98" t="s">
        <v>185</v>
      </c>
      <c r="G75" s="148" t="s">
        <v>552</v>
      </c>
      <c r="H75" s="122" t="s">
        <v>388</v>
      </c>
      <c r="I75" s="123" t="s">
        <v>270</v>
      </c>
      <c r="J75" s="98" t="s">
        <v>144</v>
      </c>
      <c r="K75" s="71" t="s">
        <v>116</v>
      </c>
      <c r="L75" s="71" t="s">
        <v>105</v>
      </c>
      <c r="M75" s="54">
        <f t="shared" si="19"/>
        <v>49.999999999999993</v>
      </c>
      <c r="N75" s="250">
        <v>55</v>
      </c>
      <c r="O75" s="62" t="s">
        <v>312</v>
      </c>
      <c r="P75" s="53" t="s">
        <v>68</v>
      </c>
      <c r="Q75" s="53" t="s">
        <v>308</v>
      </c>
      <c r="R75" s="76">
        <f>S75-10</f>
        <v>44559</v>
      </c>
      <c r="S75" s="76">
        <f>AE75-10</f>
        <v>44569</v>
      </c>
      <c r="T75" s="73"/>
      <c r="U75" s="76"/>
      <c r="V75" s="47"/>
      <c r="W75" s="73"/>
      <c r="X75" s="73" t="s">
        <v>70</v>
      </c>
      <c r="Y75" s="76" t="s">
        <v>67</v>
      </c>
      <c r="Z75" s="47" t="s">
        <v>309</v>
      </c>
      <c r="AA75" s="62" t="s">
        <v>430</v>
      </c>
      <c r="AB75" s="138" t="s">
        <v>320</v>
      </c>
      <c r="AC75" s="76" t="s">
        <v>45</v>
      </c>
      <c r="AD75" s="73" t="s">
        <v>46</v>
      </c>
      <c r="AE75" s="73">
        <v>44579</v>
      </c>
      <c r="AF75" s="73">
        <v>44579</v>
      </c>
      <c r="AG75" s="76">
        <v>44742</v>
      </c>
      <c r="AH75" s="127">
        <v>2022</v>
      </c>
      <c r="AI75" s="255"/>
      <c r="AJ75" s="255"/>
      <c r="AK75" s="256"/>
      <c r="AL75" s="257"/>
      <c r="AM75" s="257"/>
    </row>
    <row r="76" spans="1:39" s="36" customFormat="1" ht="45" customHeight="1">
      <c r="A76" s="47">
        <v>8</v>
      </c>
      <c r="B76" s="98" t="s">
        <v>565</v>
      </c>
      <c r="C76" s="47" t="s">
        <v>48</v>
      </c>
      <c r="D76" s="47" t="s">
        <v>48</v>
      </c>
      <c r="E76" s="246" t="s">
        <v>50</v>
      </c>
      <c r="F76" s="98" t="s">
        <v>186</v>
      </c>
      <c r="G76" s="148" t="s">
        <v>553</v>
      </c>
      <c r="H76" s="122" t="s">
        <v>388</v>
      </c>
      <c r="I76" s="123" t="s">
        <v>270</v>
      </c>
      <c r="J76" s="98" t="s">
        <v>144</v>
      </c>
      <c r="K76" s="246" t="s">
        <v>116</v>
      </c>
      <c r="L76" s="71" t="s">
        <v>105</v>
      </c>
      <c r="M76" s="54">
        <f t="shared" si="19"/>
        <v>72.665454545454537</v>
      </c>
      <c r="N76" s="134">
        <v>79.932000000000002</v>
      </c>
      <c r="O76" s="62" t="s">
        <v>312</v>
      </c>
      <c r="P76" s="53" t="s">
        <v>68</v>
      </c>
      <c r="Q76" s="57" t="s">
        <v>308</v>
      </c>
      <c r="R76" s="76">
        <f t="shared" ref="R76:R77" si="22">S76-10</f>
        <v>44723</v>
      </c>
      <c r="S76" s="72">
        <f t="shared" ref="S76:S77" si="23">AE76-10</f>
        <v>44733</v>
      </c>
      <c r="T76" s="73"/>
      <c r="U76" s="76"/>
      <c r="V76" s="47"/>
      <c r="W76" s="73"/>
      <c r="X76" s="73" t="s">
        <v>70</v>
      </c>
      <c r="Y76" s="74" t="s">
        <v>67</v>
      </c>
      <c r="Z76" s="61" t="s">
        <v>309</v>
      </c>
      <c r="AA76" s="60" t="s">
        <v>430</v>
      </c>
      <c r="AB76" s="138" t="s">
        <v>320</v>
      </c>
      <c r="AC76" s="76" t="s">
        <v>45</v>
      </c>
      <c r="AD76" s="77" t="s">
        <v>46</v>
      </c>
      <c r="AE76" s="77">
        <v>44743</v>
      </c>
      <c r="AF76" s="77">
        <v>44743</v>
      </c>
      <c r="AG76" s="72">
        <v>44926</v>
      </c>
      <c r="AH76" s="78">
        <v>2022</v>
      </c>
      <c r="AI76" s="79"/>
      <c r="AJ76" s="79"/>
      <c r="AK76" s="223"/>
      <c r="AL76" s="80"/>
      <c r="AM76" s="80"/>
    </row>
    <row r="77" spans="1:39" s="36" customFormat="1" ht="45" customHeight="1">
      <c r="A77" s="47">
        <v>8</v>
      </c>
      <c r="B77" s="98" t="s">
        <v>565</v>
      </c>
      <c r="C77" s="47" t="s">
        <v>48</v>
      </c>
      <c r="D77" s="47" t="s">
        <v>48</v>
      </c>
      <c r="E77" s="246" t="s">
        <v>50</v>
      </c>
      <c r="F77" s="98" t="s">
        <v>187</v>
      </c>
      <c r="G77" s="148" t="s">
        <v>571</v>
      </c>
      <c r="H77" s="122" t="s">
        <v>272</v>
      </c>
      <c r="I77" s="123" t="s">
        <v>223</v>
      </c>
      <c r="J77" s="98" t="s">
        <v>144</v>
      </c>
      <c r="K77" s="246" t="s">
        <v>116</v>
      </c>
      <c r="L77" s="71" t="s">
        <v>105</v>
      </c>
      <c r="M77" s="54">
        <v>10.29</v>
      </c>
      <c r="N77" s="134">
        <v>10.287000000000001</v>
      </c>
      <c r="O77" s="62" t="s">
        <v>312</v>
      </c>
      <c r="P77" s="53" t="s">
        <v>68</v>
      </c>
      <c r="Q77" s="57" t="s">
        <v>308</v>
      </c>
      <c r="R77" s="76">
        <f t="shared" si="22"/>
        <v>44601</v>
      </c>
      <c r="S77" s="72">
        <f t="shared" si="23"/>
        <v>44611</v>
      </c>
      <c r="T77" s="73"/>
      <c r="U77" s="76"/>
      <c r="V77" s="47"/>
      <c r="W77" s="73"/>
      <c r="X77" s="73" t="s">
        <v>70</v>
      </c>
      <c r="Y77" s="74" t="s">
        <v>67</v>
      </c>
      <c r="Z77" s="61" t="s">
        <v>145</v>
      </c>
      <c r="AA77" s="60" t="s">
        <v>443</v>
      </c>
      <c r="AB77" s="138" t="s">
        <v>320</v>
      </c>
      <c r="AC77" s="76" t="s">
        <v>45</v>
      </c>
      <c r="AD77" s="77" t="s">
        <v>46</v>
      </c>
      <c r="AE77" s="77">
        <v>44621</v>
      </c>
      <c r="AF77" s="77">
        <v>44621</v>
      </c>
      <c r="AG77" s="72">
        <v>44712</v>
      </c>
      <c r="AH77" s="78">
        <v>2022</v>
      </c>
      <c r="AI77" s="79"/>
      <c r="AJ77" s="79"/>
      <c r="AK77" s="223"/>
      <c r="AL77" s="80"/>
      <c r="AM77" s="80"/>
    </row>
    <row r="78" spans="1:39" s="36" customFormat="1" ht="45" customHeight="1">
      <c r="A78" s="47">
        <v>8</v>
      </c>
      <c r="B78" s="98" t="s">
        <v>565</v>
      </c>
      <c r="C78" s="47" t="s">
        <v>48</v>
      </c>
      <c r="D78" s="47" t="s">
        <v>48</v>
      </c>
      <c r="E78" s="246" t="s">
        <v>50</v>
      </c>
      <c r="F78" s="98" t="s">
        <v>188</v>
      </c>
      <c r="G78" s="148" t="s">
        <v>590</v>
      </c>
      <c r="H78" s="122" t="s">
        <v>276</v>
      </c>
      <c r="I78" s="123" t="s">
        <v>221</v>
      </c>
      <c r="J78" s="98" t="s">
        <v>144</v>
      </c>
      <c r="K78" s="246" t="s">
        <v>116</v>
      </c>
      <c r="L78" s="71" t="s">
        <v>105</v>
      </c>
      <c r="M78" s="54">
        <f t="shared" ref="M78" si="24">N78/1.2</f>
        <v>66.666666666666671</v>
      </c>
      <c r="N78" s="134">
        <v>80</v>
      </c>
      <c r="O78" s="62" t="s">
        <v>312</v>
      </c>
      <c r="P78" s="53" t="s">
        <v>68</v>
      </c>
      <c r="Q78" s="57" t="s">
        <v>419</v>
      </c>
      <c r="R78" s="72">
        <f>S78-10</f>
        <v>44560</v>
      </c>
      <c r="S78" s="72">
        <f t="shared" ref="S78:S97" si="25">AE78-10</f>
        <v>44570</v>
      </c>
      <c r="T78" s="73"/>
      <c r="U78" s="76"/>
      <c r="V78" s="47"/>
      <c r="W78" s="73"/>
      <c r="X78" s="73" t="s">
        <v>70</v>
      </c>
      <c r="Y78" s="74" t="s">
        <v>67</v>
      </c>
      <c r="Z78" s="61" t="s">
        <v>146</v>
      </c>
      <c r="AA78" s="75" t="s">
        <v>66</v>
      </c>
      <c r="AB78" s="138" t="s">
        <v>320</v>
      </c>
      <c r="AC78" s="76" t="s">
        <v>45</v>
      </c>
      <c r="AD78" s="77" t="s">
        <v>46</v>
      </c>
      <c r="AE78" s="77">
        <v>44580</v>
      </c>
      <c r="AF78" s="77">
        <v>44580</v>
      </c>
      <c r="AG78" s="72">
        <v>44742</v>
      </c>
      <c r="AH78" s="78">
        <v>2022</v>
      </c>
      <c r="AI78" s="79"/>
      <c r="AJ78" s="79"/>
      <c r="AK78" s="223"/>
      <c r="AL78" s="80"/>
      <c r="AM78" s="80"/>
    </row>
    <row r="79" spans="1:39" s="36" customFormat="1" ht="45" customHeight="1">
      <c r="A79" s="47">
        <v>8</v>
      </c>
      <c r="B79" s="98" t="s">
        <v>565</v>
      </c>
      <c r="C79" s="47" t="s">
        <v>48</v>
      </c>
      <c r="D79" s="47" t="s">
        <v>48</v>
      </c>
      <c r="E79" s="246" t="s">
        <v>50</v>
      </c>
      <c r="F79" s="98" t="s">
        <v>189</v>
      </c>
      <c r="G79" s="148" t="s">
        <v>591</v>
      </c>
      <c r="H79" s="122" t="s">
        <v>276</v>
      </c>
      <c r="I79" s="123" t="s">
        <v>221</v>
      </c>
      <c r="J79" s="98" t="s">
        <v>144</v>
      </c>
      <c r="K79" s="246" t="s">
        <v>116</v>
      </c>
      <c r="L79" s="71" t="s">
        <v>105</v>
      </c>
      <c r="M79" s="54">
        <f>N79/1.2</f>
        <v>75</v>
      </c>
      <c r="N79" s="134">
        <v>90</v>
      </c>
      <c r="O79" s="62" t="s">
        <v>312</v>
      </c>
      <c r="P79" s="53" t="s">
        <v>68</v>
      </c>
      <c r="Q79" s="57" t="s">
        <v>419</v>
      </c>
      <c r="R79" s="72">
        <f>S79-10</f>
        <v>44723</v>
      </c>
      <c r="S79" s="72">
        <f t="shared" si="25"/>
        <v>44733</v>
      </c>
      <c r="T79" s="73"/>
      <c r="U79" s="76"/>
      <c r="V79" s="47"/>
      <c r="W79" s="73"/>
      <c r="X79" s="73" t="s">
        <v>70</v>
      </c>
      <c r="Y79" s="74" t="s">
        <v>67</v>
      </c>
      <c r="Z79" s="61" t="s">
        <v>146</v>
      </c>
      <c r="AA79" s="75" t="s">
        <v>66</v>
      </c>
      <c r="AB79" s="138" t="s">
        <v>320</v>
      </c>
      <c r="AC79" s="76" t="s">
        <v>45</v>
      </c>
      <c r="AD79" s="77" t="s">
        <v>46</v>
      </c>
      <c r="AE79" s="77">
        <v>44743</v>
      </c>
      <c r="AF79" s="77">
        <v>44743</v>
      </c>
      <c r="AG79" s="72">
        <v>44926</v>
      </c>
      <c r="AH79" s="78">
        <v>2022</v>
      </c>
      <c r="AI79" s="79"/>
      <c r="AJ79" s="79"/>
      <c r="AK79" s="223"/>
      <c r="AL79" s="80"/>
      <c r="AM79" s="80"/>
    </row>
    <row r="80" spans="1:39" s="36" customFormat="1" ht="45" customHeight="1">
      <c r="A80" s="47">
        <v>8</v>
      </c>
      <c r="B80" s="98" t="s">
        <v>565</v>
      </c>
      <c r="C80" s="47" t="s">
        <v>48</v>
      </c>
      <c r="D80" s="47" t="s">
        <v>48</v>
      </c>
      <c r="E80" s="246" t="s">
        <v>50</v>
      </c>
      <c r="F80" s="98" t="s">
        <v>190</v>
      </c>
      <c r="G80" s="148" t="s">
        <v>608</v>
      </c>
      <c r="H80" s="122" t="s">
        <v>389</v>
      </c>
      <c r="I80" s="125" t="s">
        <v>390</v>
      </c>
      <c r="J80" s="98" t="s">
        <v>144</v>
      </c>
      <c r="K80" s="246" t="s">
        <v>116</v>
      </c>
      <c r="L80" s="71" t="s">
        <v>105</v>
      </c>
      <c r="M80" s="54">
        <f>N80/1.1</f>
        <v>81.86363636363636</v>
      </c>
      <c r="N80" s="134">
        <v>90.05</v>
      </c>
      <c r="O80" s="62" t="s">
        <v>312</v>
      </c>
      <c r="P80" s="53" t="s">
        <v>68</v>
      </c>
      <c r="Q80" s="57" t="s">
        <v>308</v>
      </c>
      <c r="R80" s="72">
        <f>S80-10</f>
        <v>44561</v>
      </c>
      <c r="S80" s="72">
        <f>AE80-10</f>
        <v>44571</v>
      </c>
      <c r="T80" s="73"/>
      <c r="U80" s="76"/>
      <c r="V80" s="47"/>
      <c r="W80" s="73"/>
      <c r="X80" s="73" t="s">
        <v>70</v>
      </c>
      <c r="Y80" s="74" t="s">
        <v>67</v>
      </c>
      <c r="Z80" s="61" t="s">
        <v>146</v>
      </c>
      <c r="AA80" s="60" t="s">
        <v>440</v>
      </c>
      <c r="AB80" s="138" t="s">
        <v>320</v>
      </c>
      <c r="AC80" s="76" t="s">
        <v>45</v>
      </c>
      <c r="AD80" s="77" t="s">
        <v>46</v>
      </c>
      <c r="AE80" s="77">
        <v>44581</v>
      </c>
      <c r="AF80" s="77">
        <v>44581</v>
      </c>
      <c r="AG80" s="72">
        <v>44651</v>
      </c>
      <c r="AH80" s="78">
        <v>2022</v>
      </c>
      <c r="AI80" s="79"/>
      <c r="AJ80" s="79"/>
      <c r="AK80" s="223"/>
      <c r="AL80" s="80"/>
      <c r="AM80" s="80"/>
    </row>
    <row r="81" spans="1:39" s="36" customFormat="1" ht="45" customHeight="1">
      <c r="A81" s="47">
        <v>8</v>
      </c>
      <c r="B81" s="98" t="s">
        <v>565</v>
      </c>
      <c r="C81" s="47" t="s">
        <v>48</v>
      </c>
      <c r="D81" s="47" t="s">
        <v>48</v>
      </c>
      <c r="E81" s="246" t="s">
        <v>50</v>
      </c>
      <c r="F81" s="98" t="s">
        <v>191</v>
      </c>
      <c r="G81" s="148" t="s">
        <v>609</v>
      </c>
      <c r="H81" s="122" t="s">
        <v>389</v>
      </c>
      <c r="I81" s="125" t="s">
        <v>390</v>
      </c>
      <c r="J81" s="98" t="s">
        <v>144</v>
      </c>
      <c r="K81" s="246" t="s">
        <v>116</v>
      </c>
      <c r="L81" s="71" t="s">
        <v>105</v>
      </c>
      <c r="M81" s="54">
        <f>N81/1.1</f>
        <v>81.836363636363629</v>
      </c>
      <c r="N81" s="134">
        <v>90.02</v>
      </c>
      <c r="O81" s="62" t="s">
        <v>312</v>
      </c>
      <c r="P81" s="53" t="s">
        <v>68</v>
      </c>
      <c r="Q81" s="57" t="s">
        <v>308</v>
      </c>
      <c r="R81" s="72">
        <f t="shared" ref="R81:R83" si="26">S81-10</f>
        <v>44632</v>
      </c>
      <c r="S81" s="72">
        <f t="shared" si="25"/>
        <v>44642</v>
      </c>
      <c r="T81" s="73"/>
      <c r="U81" s="76"/>
      <c r="V81" s="47"/>
      <c r="W81" s="73"/>
      <c r="X81" s="73" t="s">
        <v>70</v>
      </c>
      <c r="Y81" s="74" t="s">
        <v>67</v>
      </c>
      <c r="Z81" s="61" t="s">
        <v>146</v>
      </c>
      <c r="AA81" s="60" t="s">
        <v>440</v>
      </c>
      <c r="AB81" s="138" t="s">
        <v>320</v>
      </c>
      <c r="AC81" s="76" t="s">
        <v>45</v>
      </c>
      <c r="AD81" s="77" t="s">
        <v>46</v>
      </c>
      <c r="AE81" s="77">
        <v>44652</v>
      </c>
      <c r="AF81" s="77">
        <v>44652</v>
      </c>
      <c r="AG81" s="72">
        <v>44742</v>
      </c>
      <c r="AH81" s="78">
        <v>2022</v>
      </c>
      <c r="AI81" s="79"/>
      <c r="AJ81" s="79"/>
      <c r="AK81" s="223"/>
      <c r="AL81" s="80"/>
      <c r="AM81" s="80"/>
    </row>
    <row r="82" spans="1:39" s="36" customFormat="1" ht="45" customHeight="1">
      <c r="A82" s="47">
        <v>8</v>
      </c>
      <c r="B82" s="98" t="s">
        <v>565</v>
      </c>
      <c r="C82" s="47" t="s">
        <v>48</v>
      </c>
      <c r="D82" s="47" t="s">
        <v>48</v>
      </c>
      <c r="E82" s="246" t="s">
        <v>50</v>
      </c>
      <c r="F82" s="98" t="s">
        <v>192</v>
      </c>
      <c r="G82" s="148" t="s">
        <v>572</v>
      </c>
      <c r="H82" s="122" t="s">
        <v>272</v>
      </c>
      <c r="I82" s="123" t="s">
        <v>223</v>
      </c>
      <c r="J82" s="98" t="s">
        <v>144</v>
      </c>
      <c r="K82" s="246" t="s">
        <v>116</v>
      </c>
      <c r="L82" s="71" t="s">
        <v>105</v>
      </c>
      <c r="M82" s="54">
        <v>14</v>
      </c>
      <c r="N82" s="134">
        <v>14</v>
      </c>
      <c r="O82" s="62" t="s">
        <v>312</v>
      </c>
      <c r="P82" s="53" t="s">
        <v>68</v>
      </c>
      <c r="Q82" s="57" t="s">
        <v>308</v>
      </c>
      <c r="R82" s="72">
        <f t="shared" si="26"/>
        <v>44601</v>
      </c>
      <c r="S82" s="72">
        <f t="shared" si="25"/>
        <v>44611</v>
      </c>
      <c r="T82" s="73"/>
      <c r="U82" s="76"/>
      <c r="V82" s="47"/>
      <c r="W82" s="73"/>
      <c r="X82" s="73" t="s">
        <v>70</v>
      </c>
      <c r="Y82" s="74" t="s">
        <v>67</v>
      </c>
      <c r="Z82" s="61" t="s">
        <v>145</v>
      </c>
      <c r="AA82" s="60" t="s">
        <v>443</v>
      </c>
      <c r="AB82" s="138" t="s">
        <v>320</v>
      </c>
      <c r="AC82" s="76" t="s">
        <v>45</v>
      </c>
      <c r="AD82" s="77" t="s">
        <v>46</v>
      </c>
      <c r="AE82" s="77">
        <v>44621</v>
      </c>
      <c r="AF82" s="77">
        <v>44621</v>
      </c>
      <c r="AG82" s="72">
        <v>44742</v>
      </c>
      <c r="AH82" s="78">
        <v>2022</v>
      </c>
      <c r="AI82" s="79"/>
      <c r="AJ82" s="79"/>
      <c r="AK82" s="223"/>
      <c r="AL82" s="80"/>
      <c r="AM82" s="80"/>
    </row>
    <row r="83" spans="1:39" s="36" customFormat="1" ht="45" customHeight="1">
      <c r="A83" s="47">
        <v>8</v>
      </c>
      <c r="B83" s="98" t="s">
        <v>565</v>
      </c>
      <c r="C83" s="47" t="s">
        <v>48</v>
      </c>
      <c r="D83" s="47" t="s">
        <v>48</v>
      </c>
      <c r="E83" s="246" t="s">
        <v>50</v>
      </c>
      <c r="F83" s="98" t="s">
        <v>193</v>
      </c>
      <c r="G83" s="148" t="s">
        <v>586</v>
      </c>
      <c r="H83" s="122" t="s">
        <v>272</v>
      </c>
      <c r="I83" s="123" t="s">
        <v>223</v>
      </c>
      <c r="J83" s="98" t="s">
        <v>144</v>
      </c>
      <c r="K83" s="246" t="s">
        <v>116</v>
      </c>
      <c r="L83" s="71" t="s">
        <v>105</v>
      </c>
      <c r="M83" s="54">
        <v>7</v>
      </c>
      <c r="N83" s="134">
        <v>7</v>
      </c>
      <c r="O83" s="62" t="s">
        <v>312</v>
      </c>
      <c r="P83" s="53" t="s">
        <v>68</v>
      </c>
      <c r="Q83" s="57" t="s">
        <v>308</v>
      </c>
      <c r="R83" s="72">
        <f t="shared" si="26"/>
        <v>44601</v>
      </c>
      <c r="S83" s="72">
        <f t="shared" si="25"/>
        <v>44611</v>
      </c>
      <c r="T83" s="73"/>
      <c r="U83" s="76"/>
      <c r="V83" s="47"/>
      <c r="W83" s="73"/>
      <c r="X83" s="73" t="s">
        <v>70</v>
      </c>
      <c r="Y83" s="74" t="s">
        <v>67</v>
      </c>
      <c r="Z83" s="61" t="s">
        <v>145</v>
      </c>
      <c r="AA83" s="60" t="s">
        <v>443</v>
      </c>
      <c r="AB83" s="138" t="s">
        <v>320</v>
      </c>
      <c r="AC83" s="76" t="s">
        <v>45</v>
      </c>
      <c r="AD83" s="77" t="s">
        <v>46</v>
      </c>
      <c r="AE83" s="77">
        <v>44621</v>
      </c>
      <c r="AF83" s="77">
        <v>44621</v>
      </c>
      <c r="AG83" s="72">
        <v>44712</v>
      </c>
      <c r="AH83" s="78">
        <v>2022</v>
      </c>
      <c r="AI83" s="79"/>
      <c r="AJ83" s="79"/>
      <c r="AK83" s="223"/>
      <c r="AL83" s="80"/>
      <c r="AM83" s="80"/>
    </row>
    <row r="84" spans="1:39" s="36" customFormat="1" ht="45" customHeight="1">
      <c r="A84" s="47">
        <v>8</v>
      </c>
      <c r="B84" s="98" t="s">
        <v>565</v>
      </c>
      <c r="C84" s="47" t="s">
        <v>48</v>
      </c>
      <c r="D84" s="47" t="s">
        <v>48</v>
      </c>
      <c r="E84" s="246" t="s">
        <v>50</v>
      </c>
      <c r="F84" s="98" t="s">
        <v>329</v>
      </c>
      <c r="G84" s="148" t="s">
        <v>558</v>
      </c>
      <c r="H84" s="122" t="s">
        <v>277</v>
      </c>
      <c r="I84" s="123" t="s">
        <v>222</v>
      </c>
      <c r="J84" s="98" t="s">
        <v>144</v>
      </c>
      <c r="K84" s="246" t="s">
        <v>116</v>
      </c>
      <c r="L84" s="71" t="s">
        <v>105</v>
      </c>
      <c r="M84" s="54">
        <f t="shared" ref="M84" si="27">N84/1.2</f>
        <v>16.666666666666668</v>
      </c>
      <c r="N84" s="134">
        <v>20</v>
      </c>
      <c r="O84" s="62" t="s">
        <v>312</v>
      </c>
      <c r="P84" s="53" t="s">
        <v>68</v>
      </c>
      <c r="Q84" s="57" t="s">
        <v>308</v>
      </c>
      <c r="R84" s="72">
        <f>S84-10</f>
        <v>44564</v>
      </c>
      <c r="S84" s="72">
        <f>AE84-10</f>
        <v>44574</v>
      </c>
      <c r="T84" s="73"/>
      <c r="U84" s="76"/>
      <c r="V84" s="47"/>
      <c r="W84" s="73"/>
      <c r="X84" s="73" t="s">
        <v>70</v>
      </c>
      <c r="Y84" s="74" t="s">
        <v>67</v>
      </c>
      <c r="Z84" s="61" t="s">
        <v>309</v>
      </c>
      <c r="AA84" s="60" t="s">
        <v>430</v>
      </c>
      <c r="AB84" s="138" t="s">
        <v>320</v>
      </c>
      <c r="AC84" s="76" t="s">
        <v>45</v>
      </c>
      <c r="AD84" s="77" t="s">
        <v>46</v>
      </c>
      <c r="AE84" s="77">
        <v>44584</v>
      </c>
      <c r="AF84" s="77">
        <v>44584</v>
      </c>
      <c r="AG84" s="72">
        <v>44651</v>
      </c>
      <c r="AH84" s="78">
        <v>2022</v>
      </c>
      <c r="AI84" s="79"/>
      <c r="AJ84" s="79"/>
      <c r="AK84" s="223"/>
      <c r="AL84" s="80"/>
      <c r="AM84" s="80"/>
    </row>
    <row r="85" spans="1:39" s="36" customFormat="1" ht="45" customHeight="1">
      <c r="A85" s="47">
        <v>8</v>
      </c>
      <c r="B85" s="98" t="s">
        <v>565</v>
      </c>
      <c r="C85" s="47" t="s">
        <v>48</v>
      </c>
      <c r="D85" s="47" t="s">
        <v>48</v>
      </c>
      <c r="E85" s="246" t="s">
        <v>50</v>
      </c>
      <c r="F85" s="98" t="s">
        <v>194</v>
      </c>
      <c r="G85" s="148" t="s">
        <v>492</v>
      </c>
      <c r="H85" s="122" t="s">
        <v>277</v>
      </c>
      <c r="I85" s="123" t="s">
        <v>222</v>
      </c>
      <c r="J85" s="98" t="s">
        <v>144</v>
      </c>
      <c r="K85" s="246" t="s">
        <v>116</v>
      </c>
      <c r="L85" s="71" t="s">
        <v>105</v>
      </c>
      <c r="M85" s="54">
        <f t="shared" ref="M85:M86" si="28">N85/1.2</f>
        <v>41.674999999999997</v>
      </c>
      <c r="N85" s="134">
        <v>50.01</v>
      </c>
      <c r="O85" s="62" t="s">
        <v>312</v>
      </c>
      <c r="P85" s="53" t="s">
        <v>68</v>
      </c>
      <c r="Q85" s="57" t="s">
        <v>308</v>
      </c>
      <c r="R85" s="72">
        <f t="shared" ref="R85:R87" si="29">S85-10</f>
        <v>44632</v>
      </c>
      <c r="S85" s="72">
        <f t="shared" si="25"/>
        <v>44642</v>
      </c>
      <c r="T85" s="73"/>
      <c r="U85" s="76"/>
      <c r="V85" s="47"/>
      <c r="W85" s="73"/>
      <c r="X85" s="73" t="s">
        <v>70</v>
      </c>
      <c r="Y85" s="74" t="s">
        <v>67</v>
      </c>
      <c r="Z85" s="61" t="s">
        <v>309</v>
      </c>
      <c r="AA85" s="60" t="s">
        <v>430</v>
      </c>
      <c r="AB85" s="138" t="s">
        <v>320</v>
      </c>
      <c r="AC85" s="76" t="s">
        <v>45</v>
      </c>
      <c r="AD85" s="77" t="s">
        <v>46</v>
      </c>
      <c r="AE85" s="77">
        <v>44652</v>
      </c>
      <c r="AF85" s="77">
        <v>44652</v>
      </c>
      <c r="AG85" s="72">
        <v>44742</v>
      </c>
      <c r="AH85" s="78">
        <v>2022</v>
      </c>
      <c r="AI85" s="79"/>
      <c r="AJ85" s="79"/>
      <c r="AK85" s="223"/>
      <c r="AL85" s="80"/>
      <c r="AM85" s="80"/>
    </row>
    <row r="86" spans="1:39" s="36" customFormat="1" ht="45" customHeight="1">
      <c r="A86" s="47">
        <v>8</v>
      </c>
      <c r="B86" s="98" t="s">
        <v>565</v>
      </c>
      <c r="C86" s="47" t="s">
        <v>48</v>
      </c>
      <c r="D86" s="47" t="s">
        <v>48</v>
      </c>
      <c r="E86" s="246" t="s">
        <v>50</v>
      </c>
      <c r="F86" s="98" t="s">
        <v>195</v>
      </c>
      <c r="G86" s="148" t="s">
        <v>493</v>
      </c>
      <c r="H86" s="122" t="s">
        <v>277</v>
      </c>
      <c r="I86" s="123" t="s">
        <v>222</v>
      </c>
      <c r="J86" s="98" t="s">
        <v>144</v>
      </c>
      <c r="K86" s="246" t="s">
        <v>116</v>
      </c>
      <c r="L86" s="71" t="s">
        <v>105</v>
      </c>
      <c r="M86" s="54">
        <f t="shared" si="28"/>
        <v>66.666666666666671</v>
      </c>
      <c r="N86" s="134">
        <v>80</v>
      </c>
      <c r="O86" s="62" t="s">
        <v>312</v>
      </c>
      <c r="P86" s="53" t="s">
        <v>68</v>
      </c>
      <c r="Q86" s="57" t="s">
        <v>308</v>
      </c>
      <c r="R86" s="72">
        <f t="shared" si="29"/>
        <v>44723</v>
      </c>
      <c r="S86" s="72">
        <f t="shared" si="25"/>
        <v>44733</v>
      </c>
      <c r="T86" s="73"/>
      <c r="U86" s="76"/>
      <c r="V86" s="47"/>
      <c r="W86" s="73"/>
      <c r="X86" s="73" t="s">
        <v>70</v>
      </c>
      <c r="Y86" s="74" t="s">
        <v>67</v>
      </c>
      <c r="Z86" s="61" t="s">
        <v>309</v>
      </c>
      <c r="AA86" s="60" t="s">
        <v>430</v>
      </c>
      <c r="AB86" s="138" t="s">
        <v>320</v>
      </c>
      <c r="AC86" s="76" t="s">
        <v>45</v>
      </c>
      <c r="AD86" s="77" t="s">
        <v>46</v>
      </c>
      <c r="AE86" s="77">
        <v>44743</v>
      </c>
      <c r="AF86" s="77">
        <v>44743</v>
      </c>
      <c r="AG86" s="72">
        <v>44834</v>
      </c>
      <c r="AH86" s="78">
        <v>2022</v>
      </c>
      <c r="AI86" s="79"/>
      <c r="AJ86" s="79"/>
      <c r="AK86" s="223"/>
      <c r="AL86" s="80"/>
      <c r="AM86" s="80"/>
    </row>
    <row r="87" spans="1:39" s="36" customFormat="1" ht="45" customHeight="1">
      <c r="A87" s="47">
        <v>8</v>
      </c>
      <c r="B87" s="98" t="s">
        <v>565</v>
      </c>
      <c r="C87" s="47" t="s">
        <v>48</v>
      </c>
      <c r="D87" s="47" t="s">
        <v>48</v>
      </c>
      <c r="E87" s="246" t="s">
        <v>50</v>
      </c>
      <c r="F87" s="98" t="s">
        <v>196</v>
      </c>
      <c r="G87" s="148" t="s">
        <v>494</v>
      </c>
      <c r="H87" s="122" t="s">
        <v>277</v>
      </c>
      <c r="I87" s="123" t="s">
        <v>222</v>
      </c>
      <c r="J87" s="98" t="s">
        <v>144</v>
      </c>
      <c r="K87" s="246" t="s">
        <v>116</v>
      </c>
      <c r="L87" s="71" t="s">
        <v>105</v>
      </c>
      <c r="M87" s="54">
        <f>N87/1.2</f>
        <v>58.333333333333336</v>
      </c>
      <c r="N87" s="134">
        <v>70</v>
      </c>
      <c r="O87" s="62" t="s">
        <v>312</v>
      </c>
      <c r="P87" s="53" t="s">
        <v>68</v>
      </c>
      <c r="Q87" s="57" t="s">
        <v>308</v>
      </c>
      <c r="R87" s="72">
        <f t="shared" si="29"/>
        <v>44815</v>
      </c>
      <c r="S87" s="72">
        <f t="shared" si="25"/>
        <v>44825</v>
      </c>
      <c r="T87" s="73"/>
      <c r="U87" s="76"/>
      <c r="V87" s="47"/>
      <c r="W87" s="73"/>
      <c r="X87" s="73" t="s">
        <v>70</v>
      </c>
      <c r="Y87" s="74" t="s">
        <v>67</v>
      </c>
      <c r="Z87" s="61" t="s">
        <v>309</v>
      </c>
      <c r="AA87" s="60" t="s">
        <v>430</v>
      </c>
      <c r="AB87" s="138" t="s">
        <v>320</v>
      </c>
      <c r="AC87" s="76" t="s">
        <v>45</v>
      </c>
      <c r="AD87" s="77" t="s">
        <v>46</v>
      </c>
      <c r="AE87" s="77">
        <v>44835</v>
      </c>
      <c r="AF87" s="77">
        <v>44835</v>
      </c>
      <c r="AG87" s="72">
        <v>44926</v>
      </c>
      <c r="AH87" s="78">
        <v>2022</v>
      </c>
      <c r="AI87" s="79"/>
      <c r="AJ87" s="79"/>
      <c r="AK87" s="223"/>
      <c r="AL87" s="80"/>
      <c r="AM87" s="80"/>
    </row>
    <row r="88" spans="1:39" s="36" customFormat="1" ht="45" customHeight="1">
      <c r="A88" s="47">
        <v>8</v>
      </c>
      <c r="B88" s="98" t="s">
        <v>565</v>
      </c>
      <c r="C88" s="47" t="s">
        <v>48</v>
      </c>
      <c r="D88" s="47" t="s">
        <v>48</v>
      </c>
      <c r="E88" s="246" t="s">
        <v>50</v>
      </c>
      <c r="F88" s="98" t="s">
        <v>197</v>
      </c>
      <c r="G88" s="148" t="s">
        <v>495</v>
      </c>
      <c r="H88" s="122" t="s">
        <v>391</v>
      </c>
      <c r="I88" s="123" t="s">
        <v>392</v>
      </c>
      <c r="J88" s="98" t="s">
        <v>144</v>
      </c>
      <c r="K88" s="246" t="s">
        <v>116</v>
      </c>
      <c r="L88" s="71" t="s">
        <v>105</v>
      </c>
      <c r="M88" s="54">
        <f t="shared" ref="M88:M90" si="30">N88/1.2</f>
        <v>75</v>
      </c>
      <c r="N88" s="134">
        <v>90</v>
      </c>
      <c r="O88" s="62" t="s">
        <v>312</v>
      </c>
      <c r="P88" s="53" t="s">
        <v>68</v>
      </c>
      <c r="Q88" s="57" t="s">
        <v>419</v>
      </c>
      <c r="R88" s="76">
        <f>S88-10</f>
        <v>44561</v>
      </c>
      <c r="S88" s="72">
        <f>AE88-10</f>
        <v>44571</v>
      </c>
      <c r="T88" s="73"/>
      <c r="U88" s="76"/>
      <c r="V88" s="47"/>
      <c r="W88" s="73"/>
      <c r="X88" s="73" t="s">
        <v>70</v>
      </c>
      <c r="Y88" s="74" t="s">
        <v>67</v>
      </c>
      <c r="Z88" s="61" t="s">
        <v>309</v>
      </c>
      <c r="AA88" s="60" t="s">
        <v>430</v>
      </c>
      <c r="AB88" s="138" t="s">
        <v>320</v>
      </c>
      <c r="AC88" s="76" t="s">
        <v>45</v>
      </c>
      <c r="AD88" s="77" t="s">
        <v>46</v>
      </c>
      <c r="AE88" s="77">
        <v>44581</v>
      </c>
      <c r="AF88" s="77">
        <v>44581</v>
      </c>
      <c r="AG88" s="72">
        <v>44651</v>
      </c>
      <c r="AH88" s="78">
        <v>2022</v>
      </c>
      <c r="AI88" s="79"/>
      <c r="AJ88" s="79"/>
      <c r="AK88" s="227"/>
      <c r="AL88" s="80"/>
      <c r="AM88" s="80"/>
    </row>
    <row r="89" spans="1:39" s="36" customFormat="1" ht="45" customHeight="1">
      <c r="A89" s="47">
        <v>8</v>
      </c>
      <c r="B89" s="98" t="s">
        <v>565</v>
      </c>
      <c r="C89" s="47" t="s">
        <v>48</v>
      </c>
      <c r="D89" s="47" t="s">
        <v>48</v>
      </c>
      <c r="E89" s="246" t="s">
        <v>50</v>
      </c>
      <c r="F89" s="98" t="s">
        <v>96</v>
      </c>
      <c r="G89" s="148" t="s">
        <v>496</v>
      </c>
      <c r="H89" s="122" t="s">
        <v>391</v>
      </c>
      <c r="I89" s="123" t="s">
        <v>392</v>
      </c>
      <c r="J89" s="98" t="s">
        <v>144</v>
      </c>
      <c r="K89" s="246" t="s">
        <v>116</v>
      </c>
      <c r="L89" s="71" t="s">
        <v>105</v>
      </c>
      <c r="M89" s="54">
        <f t="shared" si="30"/>
        <v>75</v>
      </c>
      <c r="N89" s="134">
        <v>90</v>
      </c>
      <c r="O89" s="62" t="s">
        <v>312</v>
      </c>
      <c r="P89" s="53" t="s">
        <v>68</v>
      </c>
      <c r="Q89" s="57" t="s">
        <v>419</v>
      </c>
      <c r="R89" s="76">
        <f t="shared" ref="R89:R91" si="31">S89-10</f>
        <v>44632</v>
      </c>
      <c r="S89" s="72">
        <f t="shared" si="25"/>
        <v>44642</v>
      </c>
      <c r="T89" s="73"/>
      <c r="U89" s="76"/>
      <c r="V89" s="47"/>
      <c r="W89" s="73"/>
      <c r="X89" s="73" t="s">
        <v>70</v>
      </c>
      <c r="Y89" s="74" t="s">
        <v>67</v>
      </c>
      <c r="Z89" s="61" t="s">
        <v>309</v>
      </c>
      <c r="AA89" s="60" t="s">
        <v>430</v>
      </c>
      <c r="AB89" s="138" t="s">
        <v>320</v>
      </c>
      <c r="AC89" s="76" t="s">
        <v>45</v>
      </c>
      <c r="AD89" s="77" t="s">
        <v>46</v>
      </c>
      <c r="AE89" s="77">
        <v>44652</v>
      </c>
      <c r="AF89" s="77">
        <v>44652</v>
      </c>
      <c r="AG89" s="72">
        <v>44742</v>
      </c>
      <c r="AH89" s="78">
        <v>2022</v>
      </c>
      <c r="AI89" s="79"/>
      <c r="AJ89" s="79"/>
      <c r="AK89" s="223"/>
      <c r="AL89" s="80"/>
      <c r="AM89" s="80"/>
    </row>
    <row r="90" spans="1:39" s="36" customFormat="1" ht="45" customHeight="1">
      <c r="A90" s="47">
        <v>8</v>
      </c>
      <c r="B90" s="98" t="s">
        <v>565</v>
      </c>
      <c r="C90" s="47" t="s">
        <v>48</v>
      </c>
      <c r="D90" s="47" t="s">
        <v>48</v>
      </c>
      <c r="E90" s="246" t="s">
        <v>50</v>
      </c>
      <c r="F90" s="98" t="s">
        <v>198</v>
      </c>
      <c r="G90" s="148" t="s">
        <v>497</v>
      </c>
      <c r="H90" s="122" t="s">
        <v>391</v>
      </c>
      <c r="I90" s="123" t="s">
        <v>392</v>
      </c>
      <c r="J90" s="98" t="s">
        <v>144</v>
      </c>
      <c r="K90" s="246" t="s">
        <v>116</v>
      </c>
      <c r="L90" s="71" t="s">
        <v>105</v>
      </c>
      <c r="M90" s="54">
        <f t="shared" si="30"/>
        <v>82.5</v>
      </c>
      <c r="N90" s="134">
        <v>99</v>
      </c>
      <c r="O90" s="62" t="s">
        <v>312</v>
      </c>
      <c r="P90" s="53" t="s">
        <v>68</v>
      </c>
      <c r="Q90" s="57" t="s">
        <v>419</v>
      </c>
      <c r="R90" s="76">
        <f t="shared" si="31"/>
        <v>44723</v>
      </c>
      <c r="S90" s="72">
        <f t="shared" si="25"/>
        <v>44733</v>
      </c>
      <c r="T90" s="73"/>
      <c r="U90" s="76"/>
      <c r="V90" s="47"/>
      <c r="W90" s="73"/>
      <c r="X90" s="73" t="s">
        <v>70</v>
      </c>
      <c r="Y90" s="74" t="s">
        <v>67</v>
      </c>
      <c r="Z90" s="61" t="s">
        <v>309</v>
      </c>
      <c r="AA90" s="60" t="s">
        <v>430</v>
      </c>
      <c r="AB90" s="138" t="s">
        <v>320</v>
      </c>
      <c r="AC90" s="76" t="s">
        <v>45</v>
      </c>
      <c r="AD90" s="77" t="s">
        <v>46</v>
      </c>
      <c r="AE90" s="77">
        <v>44743</v>
      </c>
      <c r="AF90" s="77">
        <v>44743</v>
      </c>
      <c r="AG90" s="72">
        <v>44834</v>
      </c>
      <c r="AH90" s="78">
        <v>2022</v>
      </c>
      <c r="AI90" s="79"/>
      <c r="AJ90" s="79"/>
      <c r="AK90" s="223"/>
      <c r="AL90" s="80"/>
      <c r="AM90" s="80"/>
    </row>
    <row r="91" spans="1:39" s="36" customFormat="1" ht="45" customHeight="1">
      <c r="A91" s="47">
        <v>8</v>
      </c>
      <c r="B91" s="98" t="s">
        <v>565</v>
      </c>
      <c r="C91" s="47" t="s">
        <v>48</v>
      </c>
      <c r="D91" s="47" t="s">
        <v>48</v>
      </c>
      <c r="E91" s="246" t="s">
        <v>50</v>
      </c>
      <c r="F91" s="98" t="s">
        <v>199</v>
      </c>
      <c r="G91" s="148" t="s">
        <v>498</v>
      </c>
      <c r="H91" s="122" t="s">
        <v>391</v>
      </c>
      <c r="I91" s="123" t="s">
        <v>392</v>
      </c>
      <c r="J91" s="98" t="s">
        <v>144</v>
      </c>
      <c r="K91" s="246" t="s">
        <v>116</v>
      </c>
      <c r="L91" s="71" t="s">
        <v>105</v>
      </c>
      <c r="M91" s="54">
        <f>N91/1.2</f>
        <v>82.5</v>
      </c>
      <c r="N91" s="134">
        <v>99</v>
      </c>
      <c r="O91" s="62" t="s">
        <v>312</v>
      </c>
      <c r="P91" s="53" t="s">
        <v>68</v>
      </c>
      <c r="Q91" s="57" t="s">
        <v>419</v>
      </c>
      <c r="R91" s="76">
        <f t="shared" si="31"/>
        <v>44815</v>
      </c>
      <c r="S91" s="72">
        <f t="shared" si="25"/>
        <v>44825</v>
      </c>
      <c r="T91" s="73"/>
      <c r="U91" s="76"/>
      <c r="V91" s="47"/>
      <c r="W91" s="73"/>
      <c r="X91" s="73" t="s">
        <v>70</v>
      </c>
      <c r="Y91" s="74" t="s">
        <v>67</v>
      </c>
      <c r="Z91" s="61" t="s">
        <v>309</v>
      </c>
      <c r="AA91" s="60" t="s">
        <v>430</v>
      </c>
      <c r="AB91" s="138" t="s">
        <v>320</v>
      </c>
      <c r="AC91" s="76" t="s">
        <v>45</v>
      </c>
      <c r="AD91" s="77" t="s">
        <v>46</v>
      </c>
      <c r="AE91" s="77">
        <v>44835</v>
      </c>
      <c r="AF91" s="77">
        <v>44835</v>
      </c>
      <c r="AG91" s="72">
        <v>44926</v>
      </c>
      <c r="AH91" s="78">
        <v>2022</v>
      </c>
      <c r="AI91" s="79"/>
      <c r="AJ91" s="79"/>
      <c r="AK91" s="223"/>
      <c r="AL91" s="80"/>
      <c r="AM91" s="80"/>
    </row>
    <row r="92" spans="1:39" s="36" customFormat="1" ht="45" customHeight="1">
      <c r="A92" s="47">
        <v>8</v>
      </c>
      <c r="B92" s="98" t="s">
        <v>565</v>
      </c>
      <c r="C92" s="47" t="s">
        <v>48</v>
      </c>
      <c r="D92" s="47" t="s">
        <v>48</v>
      </c>
      <c r="E92" s="246" t="s">
        <v>50</v>
      </c>
      <c r="F92" s="98" t="s">
        <v>200</v>
      </c>
      <c r="G92" s="148" t="s">
        <v>501</v>
      </c>
      <c r="H92" s="122" t="s">
        <v>393</v>
      </c>
      <c r="I92" s="123" t="s">
        <v>394</v>
      </c>
      <c r="J92" s="98" t="s">
        <v>144</v>
      </c>
      <c r="K92" s="246" t="s">
        <v>116</v>
      </c>
      <c r="L92" s="71" t="s">
        <v>105</v>
      </c>
      <c r="M92" s="54">
        <f t="shared" ref="M92" si="32">N92/1.2</f>
        <v>58.391666666666666</v>
      </c>
      <c r="N92" s="134">
        <v>70.069999999999993</v>
      </c>
      <c r="O92" s="62" t="s">
        <v>312</v>
      </c>
      <c r="P92" s="53" t="s">
        <v>68</v>
      </c>
      <c r="Q92" s="57" t="s">
        <v>419</v>
      </c>
      <c r="R92" s="76">
        <f>S92-10</f>
        <v>44573</v>
      </c>
      <c r="S92" s="72">
        <f t="shared" si="25"/>
        <v>44583</v>
      </c>
      <c r="T92" s="73"/>
      <c r="U92" s="76"/>
      <c r="V92" s="47"/>
      <c r="W92" s="73"/>
      <c r="X92" s="73" t="s">
        <v>70</v>
      </c>
      <c r="Y92" s="74" t="s">
        <v>67</v>
      </c>
      <c r="Z92" s="61" t="s">
        <v>309</v>
      </c>
      <c r="AA92" s="60" t="s">
        <v>430</v>
      </c>
      <c r="AB92" s="138" t="s">
        <v>320</v>
      </c>
      <c r="AC92" s="76" t="s">
        <v>45</v>
      </c>
      <c r="AD92" s="77" t="s">
        <v>46</v>
      </c>
      <c r="AE92" s="77">
        <v>44593</v>
      </c>
      <c r="AF92" s="77">
        <v>44593</v>
      </c>
      <c r="AG92" s="72">
        <v>44926</v>
      </c>
      <c r="AH92" s="78">
        <v>2022</v>
      </c>
      <c r="AI92" s="79"/>
      <c r="AJ92" s="79"/>
      <c r="AK92" s="223"/>
      <c r="AL92" s="80"/>
      <c r="AM92" s="80"/>
    </row>
    <row r="93" spans="1:39" s="36" customFormat="1" ht="45" customHeight="1">
      <c r="A93" s="47">
        <v>8</v>
      </c>
      <c r="B93" s="98" t="s">
        <v>565</v>
      </c>
      <c r="C93" s="47" t="s">
        <v>48</v>
      </c>
      <c r="D93" s="47" t="s">
        <v>48</v>
      </c>
      <c r="E93" s="246" t="s">
        <v>50</v>
      </c>
      <c r="F93" s="98" t="s">
        <v>201</v>
      </c>
      <c r="G93" s="148" t="s">
        <v>559</v>
      </c>
      <c r="H93" s="122" t="s">
        <v>272</v>
      </c>
      <c r="I93" s="123" t="s">
        <v>223</v>
      </c>
      <c r="J93" s="98" t="s">
        <v>144</v>
      </c>
      <c r="K93" s="246" t="s">
        <v>116</v>
      </c>
      <c r="L93" s="71" t="s">
        <v>105</v>
      </c>
      <c r="M93" s="54">
        <f>N93/1.1</f>
        <v>54.554545454545448</v>
      </c>
      <c r="N93" s="134">
        <v>60.01</v>
      </c>
      <c r="O93" s="62" t="s">
        <v>312</v>
      </c>
      <c r="P93" s="53" t="s">
        <v>68</v>
      </c>
      <c r="Q93" s="57" t="s">
        <v>308</v>
      </c>
      <c r="R93" s="72">
        <f>S93-10</f>
        <v>44561</v>
      </c>
      <c r="S93" s="72">
        <f t="shared" ref="S93:S95" si="33">AE93-10</f>
        <v>44571</v>
      </c>
      <c r="T93" s="73"/>
      <c r="U93" s="76"/>
      <c r="V93" s="47"/>
      <c r="W93" s="73"/>
      <c r="X93" s="73" t="s">
        <v>70</v>
      </c>
      <c r="Y93" s="74" t="s">
        <v>67</v>
      </c>
      <c r="Z93" s="61" t="s">
        <v>309</v>
      </c>
      <c r="AA93" s="60" t="s">
        <v>430</v>
      </c>
      <c r="AB93" s="138" t="s">
        <v>320</v>
      </c>
      <c r="AC93" s="76" t="s">
        <v>45</v>
      </c>
      <c r="AD93" s="77" t="s">
        <v>46</v>
      </c>
      <c r="AE93" s="77">
        <v>44581</v>
      </c>
      <c r="AF93" s="77">
        <v>44581</v>
      </c>
      <c r="AG93" s="72" t="s">
        <v>622</v>
      </c>
      <c r="AH93" s="78">
        <v>2022</v>
      </c>
      <c r="AI93" s="79"/>
      <c r="AJ93" s="79"/>
      <c r="AK93" s="223"/>
      <c r="AL93" s="80"/>
      <c r="AM93" s="80"/>
    </row>
    <row r="94" spans="1:39" s="36" customFormat="1" ht="45" customHeight="1">
      <c r="A94" s="47">
        <v>8</v>
      </c>
      <c r="B94" s="98" t="s">
        <v>565</v>
      </c>
      <c r="C94" s="47" t="s">
        <v>48</v>
      </c>
      <c r="D94" s="47" t="s">
        <v>48</v>
      </c>
      <c r="E94" s="246" t="s">
        <v>50</v>
      </c>
      <c r="F94" s="98" t="s">
        <v>97</v>
      </c>
      <c r="G94" s="148" t="s">
        <v>560</v>
      </c>
      <c r="H94" s="122" t="s">
        <v>272</v>
      </c>
      <c r="I94" s="123" t="s">
        <v>223</v>
      </c>
      <c r="J94" s="98" t="s">
        <v>144</v>
      </c>
      <c r="K94" s="246" t="s">
        <v>116</v>
      </c>
      <c r="L94" s="71" t="s">
        <v>105</v>
      </c>
      <c r="M94" s="54">
        <f>N94/1.1</f>
        <v>72.781818181818181</v>
      </c>
      <c r="N94" s="134">
        <v>80.06</v>
      </c>
      <c r="O94" s="62" t="s">
        <v>312</v>
      </c>
      <c r="P94" s="53" t="s">
        <v>68</v>
      </c>
      <c r="Q94" s="57" t="s">
        <v>308</v>
      </c>
      <c r="R94" s="72">
        <f t="shared" ref="R94:R95" si="34">S94-10</f>
        <v>44723</v>
      </c>
      <c r="S94" s="72">
        <f t="shared" si="33"/>
        <v>44733</v>
      </c>
      <c r="T94" s="73"/>
      <c r="U94" s="76"/>
      <c r="V94" s="47"/>
      <c r="W94" s="73"/>
      <c r="X94" s="73" t="s">
        <v>70</v>
      </c>
      <c r="Y94" s="74" t="s">
        <v>67</v>
      </c>
      <c r="Z94" s="61" t="s">
        <v>309</v>
      </c>
      <c r="AA94" s="60" t="s">
        <v>430</v>
      </c>
      <c r="AB94" s="138" t="s">
        <v>320</v>
      </c>
      <c r="AC94" s="76" t="s">
        <v>45</v>
      </c>
      <c r="AD94" s="77" t="s">
        <v>46</v>
      </c>
      <c r="AE94" s="77">
        <v>44743</v>
      </c>
      <c r="AF94" s="77">
        <v>44743</v>
      </c>
      <c r="AG94" s="72">
        <v>44926</v>
      </c>
      <c r="AH94" s="78">
        <v>2022</v>
      </c>
      <c r="AI94" s="79"/>
      <c r="AJ94" s="79"/>
      <c r="AK94" s="223"/>
      <c r="AL94" s="80"/>
      <c r="AM94" s="80"/>
    </row>
    <row r="95" spans="1:39" s="36" customFormat="1" ht="45" customHeight="1">
      <c r="A95" s="47">
        <v>8</v>
      </c>
      <c r="B95" s="98" t="s">
        <v>565</v>
      </c>
      <c r="C95" s="47" t="s">
        <v>48</v>
      </c>
      <c r="D95" s="47" t="s">
        <v>48</v>
      </c>
      <c r="E95" s="246" t="s">
        <v>50</v>
      </c>
      <c r="F95" s="98" t="s">
        <v>202</v>
      </c>
      <c r="G95" s="148" t="s">
        <v>573</v>
      </c>
      <c r="H95" s="122" t="s">
        <v>272</v>
      </c>
      <c r="I95" s="123" t="s">
        <v>223</v>
      </c>
      <c r="J95" s="98" t="s">
        <v>144</v>
      </c>
      <c r="K95" s="246" t="s">
        <v>116</v>
      </c>
      <c r="L95" s="71" t="s">
        <v>105</v>
      </c>
      <c r="M95" s="54">
        <v>39.17</v>
      </c>
      <c r="N95" s="134">
        <v>39.167999999999999</v>
      </c>
      <c r="O95" s="62" t="s">
        <v>312</v>
      </c>
      <c r="P95" s="53" t="s">
        <v>68</v>
      </c>
      <c r="Q95" s="57" t="s">
        <v>308</v>
      </c>
      <c r="R95" s="72">
        <f t="shared" si="34"/>
        <v>44693</v>
      </c>
      <c r="S95" s="72">
        <f t="shared" si="33"/>
        <v>44703</v>
      </c>
      <c r="T95" s="73"/>
      <c r="U95" s="76"/>
      <c r="V95" s="47"/>
      <c r="W95" s="73"/>
      <c r="X95" s="73" t="s">
        <v>70</v>
      </c>
      <c r="Y95" s="74" t="s">
        <v>67</v>
      </c>
      <c r="Z95" s="61" t="s">
        <v>145</v>
      </c>
      <c r="AA95" s="60" t="s">
        <v>443</v>
      </c>
      <c r="AB95" s="138" t="s">
        <v>320</v>
      </c>
      <c r="AC95" s="76" t="s">
        <v>45</v>
      </c>
      <c r="AD95" s="77" t="s">
        <v>46</v>
      </c>
      <c r="AE95" s="77">
        <v>44713</v>
      </c>
      <c r="AF95" s="77">
        <v>44713</v>
      </c>
      <c r="AG95" s="72">
        <v>44804</v>
      </c>
      <c r="AH95" s="78">
        <v>2022</v>
      </c>
      <c r="AI95" s="79"/>
      <c r="AJ95" s="79"/>
      <c r="AK95" s="223"/>
      <c r="AL95" s="80"/>
      <c r="AM95" s="80"/>
    </row>
    <row r="96" spans="1:39" s="36" customFormat="1" ht="45" customHeight="1">
      <c r="A96" s="47">
        <v>8</v>
      </c>
      <c r="B96" s="98" t="s">
        <v>565</v>
      </c>
      <c r="C96" s="47" t="s">
        <v>48</v>
      </c>
      <c r="D96" s="47" t="s">
        <v>48</v>
      </c>
      <c r="E96" s="246" t="s">
        <v>50</v>
      </c>
      <c r="F96" s="98" t="s">
        <v>203</v>
      </c>
      <c r="G96" s="148" t="s">
        <v>499</v>
      </c>
      <c r="H96" s="122" t="s">
        <v>278</v>
      </c>
      <c r="I96" s="123" t="s">
        <v>224</v>
      </c>
      <c r="J96" s="98" t="s">
        <v>144</v>
      </c>
      <c r="K96" s="246" t="s">
        <v>116</v>
      </c>
      <c r="L96" s="71" t="s">
        <v>105</v>
      </c>
      <c r="M96" s="54">
        <f>N96/1.1</f>
        <v>54.5</v>
      </c>
      <c r="N96" s="134">
        <v>59.95</v>
      </c>
      <c r="O96" s="62" t="s">
        <v>312</v>
      </c>
      <c r="P96" s="53" t="s">
        <v>68</v>
      </c>
      <c r="Q96" s="57" t="s">
        <v>419</v>
      </c>
      <c r="R96" s="72">
        <f>S96-10</f>
        <v>44573</v>
      </c>
      <c r="S96" s="72">
        <f t="shared" si="25"/>
        <v>44583</v>
      </c>
      <c r="T96" s="73"/>
      <c r="U96" s="76"/>
      <c r="V96" s="47"/>
      <c r="W96" s="73"/>
      <c r="X96" s="73" t="s">
        <v>70</v>
      </c>
      <c r="Y96" s="74" t="s">
        <v>67</v>
      </c>
      <c r="Z96" s="61" t="s">
        <v>309</v>
      </c>
      <c r="AA96" s="60" t="s">
        <v>430</v>
      </c>
      <c r="AB96" s="138" t="s">
        <v>320</v>
      </c>
      <c r="AC96" s="76" t="s">
        <v>45</v>
      </c>
      <c r="AD96" s="77" t="s">
        <v>46</v>
      </c>
      <c r="AE96" s="77">
        <v>44593</v>
      </c>
      <c r="AF96" s="77">
        <v>44593</v>
      </c>
      <c r="AG96" s="77">
        <v>44742</v>
      </c>
      <c r="AH96" s="78">
        <v>2022</v>
      </c>
      <c r="AI96" s="79"/>
      <c r="AJ96" s="79"/>
      <c r="AK96" s="223"/>
      <c r="AL96" s="80"/>
      <c r="AM96" s="80"/>
    </row>
    <row r="97" spans="1:87" s="36" customFormat="1" ht="45" customHeight="1">
      <c r="A97" s="47">
        <v>8</v>
      </c>
      <c r="B97" s="98" t="s">
        <v>565</v>
      </c>
      <c r="C97" s="47" t="s">
        <v>48</v>
      </c>
      <c r="D97" s="47" t="s">
        <v>48</v>
      </c>
      <c r="E97" s="246" t="s">
        <v>50</v>
      </c>
      <c r="F97" s="98" t="s">
        <v>204</v>
      </c>
      <c r="G97" s="148" t="s">
        <v>500</v>
      </c>
      <c r="H97" s="122" t="s">
        <v>278</v>
      </c>
      <c r="I97" s="123" t="s">
        <v>224</v>
      </c>
      <c r="J97" s="98" t="s">
        <v>144</v>
      </c>
      <c r="K97" s="246" t="s">
        <v>116</v>
      </c>
      <c r="L97" s="71" t="s">
        <v>105</v>
      </c>
      <c r="M97" s="54">
        <f>N97/1.1</f>
        <v>54.5</v>
      </c>
      <c r="N97" s="134">
        <v>59.95</v>
      </c>
      <c r="O97" s="62" t="s">
        <v>312</v>
      </c>
      <c r="P97" s="53" t="s">
        <v>68</v>
      </c>
      <c r="Q97" s="57" t="s">
        <v>419</v>
      </c>
      <c r="R97" s="72">
        <f>S97-10</f>
        <v>44723</v>
      </c>
      <c r="S97" s="72">
        <f t="shared" si="25"/>
        <v>44733</v>
      </c>
      <c r="T97" s="73"/>
      <c r="U97" s="76"/>
      <c r="V97" s="47"/>
      <c r="W97" s="73"/>
      <c r="X97" s="73" t="s">
        <v>70</v>
      </c>
      <c r="Y97" s="74" t="s">
        <v>67</v>
      </c>
      <c r="Z97" s="61" t="s">
        <v>309</v>
      </c>
      <c r="AA97" s="60" t="s">
        <v>430</v>
      </c>
      <c r="AB97" s="138" t="s">
        <v>320</v>
      </c>
      <c r="AC97" s="76" t="s">
        <v>45</v>
      </c>
      <c r="AD97" s="77" t="s">
        <v>46</v>
      </c>
      <c r="AE97" s="77">
        <v>44743</v>
      </c>
      <c r="AF97" s="77">
        <v>44743</v>
      </c>
      <c r="AG97" s="72">
        <v>44926</v>
      </c>
      <c r="AH97" s="78">
        <v>2022</v>
      </c>
      <c r="AI97" s="79"/>
      <c r="AJ97" s="79"/>
      <c r="AK97" s="223"/>
      <c r="AL97" s="80"/>
      <c r="AM97" s="80"/>
    </row>
    <row r="98" spans="1:87" s="36" customFormat="1" ht="45" customHeight="1">
      <c r="A98" s="47">
        <v>8</v>
      </c>
      <c r="B98" s="98" t="s">
        <v>565</v>
      </c>
      <c r="C98" s="47" t="s">
        <v>48</v>
      </c>
      <c r="D98" s="47" t="s">
        <v>48</v>
      </c>
      <c r="E98" s="246" t="s">
        <v>50</v>
      </c>
      <c r="F98" s="98" t="s">
        <v>418</v>
      </c>
      <c r="G98" s="148" t="s">
        <v>616</v>
      </c>
      <c r="H98" s="122" t="s">
        <v>278</v>
      </c>
      <c r="I98" s="123" t="s">
        <v>225</v>
      </c>
      <c r="J98" s="98" t="s">
        <v>144</v>
      </c>
      <c r="K98" s="246" t="s">
        <v>116</v>
      </c>
      <c r="L98" s="71" t="s">
        <v>105</v>
      </c>
      <c r="M98" s="54">
        <f>N98/1.1</f>
        <v>72.743636363636355</v>
      </c>
      <c r="N98" s="134">
        <v>80.018000000000001</v>
      </c>
      <c r="O98" s="60" t="s">
        <v>312</v>
      </c>
      <c r="P98" s="53" t="s">
        <v>68</v>
      </c>
      <c r="Q98" s="57" t="s">
        <v>308</v>
      </c>
      <c r="R98" s="72">
        <f>S98-10</f>
        <v>44561</v>
      </c>
      <c r="S98" s="72">
        <f>AE98-10</f>
        <v>44571</v>
      </c>
      <c r="T98" s="73"/>
      <c r="U98" s="76"/>
      <c r="V98" s="47"/>
      <c r="W98" s="73"/>
      <c r="X98" s="73" t="s">
        <v>70</v>
      </c>
      <c r="Y98" s="74" t="s">
        <v>67</v>
      </c>
      <c r="Z98" s="61" t="s">
        <v>146</v>
      </c>
      <c r="AA98" s="75" t="s">
        <v>66</v>
      </c>
      <c r="AB98" s="138" t="s">
        <v>320</v>
      </c>
      <c r="AC98" s="76" t="s">
        <v>45</v>
      </c>
      <c r="AD98" s="77" t="s">
        <v>46</v>
      </c>
      <c r="AE98" s="77">
        <v>44581</v>
      </c>
      <c r="AF98" s="77">
        <v>44581</v>
      </c>
      <c r="AG98" s="72">
        <v>44651</v>
      </c>
      <c r="AH98" s="78">
        <v>2022</v>
      </c>
      <c r="AI98" s="79"/>
      <c r="AJ98" s="79"/>
      <c r="AK98" s="223"/>
      <c r="AL98" s="80"/>
      <c r="AM98" s="80"/>
    </row>
    <row r="99" spans="1:87" s="36" customFormat="1" ht="45" customHeight="1">
      <c r="A99" s="47">
        <v>8</v>
      </c>
      <c r="B99" s="98" t="s">
        <v>574</v>
      </c>
      <c r="C99" s="47" t="s">
        <v>48</v>
      </c>
      <c r="D99" s="47" t="s">
        <v>48</v>
      </c>
      <c r="E99" s="246" t="s">
        <v>50</v>
      </c>
      <c r="F99" s="98" t="s">
        <v>205</v>
      </c>
      <c r="G99" s="148" t="s">
        <v>502</v>
      </c>
      <c r="H99" s="122" t="s">
        <v>395</v>
      </c>
      <c r="I99" s="123" t="s">
        <v>396</v>
      </c>
      <c r="J99" s="98" t="s">
        <v>517</v>
      </c>
      <c r="K99" s="246" t="s">
        <v>116</v>
      </c>
      <c r="L99" s="71" t="s">
        <v>105</v>
      </c>
      <c r="M99" s="54">
        <f>N99/1.1</f>
        <v>99.999999999999986</v>
      </c>
      <c r="N99" s="134">
        <v>110</v>
      </c>
      <c r="O99" s="62" t="s">
        <v>326</v>
      </c>
      <c r="P99" s="53" t="s">
        <v>68</v>
      </c>
      <c r="Q99" s="57" t="s">
        <v>419</v>
      </c>
      <c r="R99" s="76">
        <f>S99-10</f>
        <v>44573</v>
      </c>
      <c r="S99" s="76">
        <f>AE99-10</f>
        <v>44583</v>
      </c>
      <c r="T99" s="73"/>
      <c r="U99" s="76"/>
      <c r="V99" s="47"/>
      <c r="W99" s="73"/>
      <c r="X99" s="73" t="s">
        <v>70</v>
      </c>
      <c r="Y99" s="74" t="s">
        <v>67</v>
      </c>
      <c r="Z99" s="61" t="s">
        <v>309</v>
      </c>
      <c r="AA99" s="60" t="s">
        <v>430</v>
      </c>
      <c r="AB99" s="138" t="s">
        <v>320</v>
      </c>
      <c r="AC99" s="76" t="s">
        <v>45</v>
      </c>
      <c r="AD99" s="77" t="s">
        <v>46</v>
      </c>
      <c r="AE99" s="81">
        <v>44593</v>
      </c>
      <c r="AF99" s="81">
        <v>44593</v>
      </c>
      <c r="AG99" s="72">
        <v>44651</v>
      </c>
      <c r="AH99" s="78">
        <v>2022</v>
      </c>
      <c r="AI99" s="79"/>
      <c r="AJ99" s="79"/>
      <c r="AK99" s="251"/>
      <c r="AL99" s="80"/>
      <c r="AM99" s="80"/>
    </row>
    <row r="100" spans="1:87" s="36" customFormat="1" ht="45" customHeight="1">
      <c r="A100" s="47">
        <v>8</v>
      </c>
      <c r="B100" s="98" t="s">
        <v>574</v>
      </c>
      <c r="C100" s="47" t="s">
        <v>48</v>
      </c>
      <c r="D100" s="47" t="s">
        <v>48</v>
      </c>
      <c r="E100" s="246" t="s">
        <v>50</v>
      </c>
      <c r="F100" s="98" t="s">
        <v>206</v>
      </c>
      <c r="G100" s="148" t="s">
        <v>503</v>
      </c>
      <c r="H100" s="122" t="s">
        <v>395</v>
      </c>
      <c r="I100" s="123" t="s">
        <v>396</v>
      </c>
      <c r="J100" s="98" t="s">
        <v>517</v>
      </c>
      <c r="K100" s="246" t="s">
        <v>116</v>
      </c>
      <c r="L100" s="71" t="s">
        <v>105</v>
      </c>
      <c r="M100" s="54">
        <v>127.27</v>
      </c>
      <c r="N100" s="134">
        <f>M100*1.1</f>
        <v>139.99700000000001</v>
      </c>
      <c r="O100" s="62" t="s">
        <v>326</v>
      </c>
      <c r="P100" s="53" t="s">
        <v>68</v>
      </c>
      <c r="Q100" s="57" t="s">
        <v>419</v>
      </c>
      <c r="R100" s="76">
        <f t="shared" ref="R100:R102" si="35">S100-10</f>
        <v>44632</v>
      </c>
      <c r="S100" s="76">
        <f t="shared" ref="S100:S102" si="36">AE100-10</f>
        <v>44642</v>
      </c>
      <c r="T100" s="73"/>
      <c r="U100" s="76"/>
      <c r="V100" s="47"/>
      <c r="W100" s="73"/>
      <c r="X100" s="73" t="s">
        <v>70</v>
      </c>
      <c r="Y100" s="74" t="s">
        <v>67</v>
      </c>
      <c r="Z100" s="61" t="s">
        <v>309</v>
      </c>
      <c r="AA100" s="60" t="s">
        <v>430</v>
      </c>
      <c r="AB100" s="138" t="s">
        <v>320</v>
      </c>
      <c r="AC100" s="76" t="s">
        <v>45</v>
      </c>
      <c r="AD100" s="77" t="s">
        <v>46</v>
      </c>
      <c r="AE100" s="77">
        <v>44652</v>
      </c>
      <c r="AF100" s="77">
        <v>44652</v>
      </c>
      <c r="AG100" s="72">
        <v>44742</v>
      </c>
      <c r="AH100" s="78">
        <v>2022</v>
      </c>
      <c r="AI100" s="79"/>
      <c r="AJ100" s="79"/>
      <c r="AK100" s="251"/>
      <c r="AL100" s="80"/>
      <c r="AM100" s="80"/>
    </row>
    <row r="101" spans="1:87" s="36" customFormat="1" ht="45" customHeight="1">
      <c r="A101" s="47">
        <v>8</v>
      </c>
      <c r="B101" s="98" t="s">
        <v>574</v>
      </c>
      <c r="C101" s="47" t="s">
        <v>48</v>
      </c>
      <c r="D101" s="47" t="s">
        <v>48</v>
      </c>
      <c r="E101" s="246" t="s">
        <v>50</v>
      </c>
      <c r="F101" s="98" t="s">
        <v>207</v>
      </c>
      <c r="G101" s="148" t="s">
        <v>504</v>
      </c>
      <c r="H101" s="122" t="s">
        <v>395</v>
      </c>
      <c r="I101" s="123" t="s">
        <v>396</v>
      </c>
      <c r="J101" s="98" t="s">
        <v>517</v>
      </c>
      <c r="K101" s="246" t="s">
        <v>116</v>
      </c>
      <c r="L101" s="71" t="s">
        <v>105</v>
      </c>
      <c r="M101" s="54">
        <v>181.81</v>
      </c>
      <c r="N101" s="134">
        <f>M101*1.1</f>
        <v>199.99100000000001</v>
      </c>
      <c r="O101" s="62" t="s">
        <v>326</v>
      </c>
      <c r="P101" s="53" t="s">
        <v>68</v>
      </c>
      <c r="Q101" s="57" t="s">
        <v>419</v>
      </c>
      <c r="R101" s="76">
        <f t="shared" si="35"/>
        <v>44723</v>
      </c>
      <c r="S101" s="76">
        <f t="shared" si="36"/>
        <v>44733</v>
      </c>
      <c r="T101" s="73"/>
      <c r="U101" s="76"/>
      <c r="V101" s="47"/>
      <c r="W101" s="73"/>
      <c r="X101" s="73" t="s">
        <v>70</v>
      </c>
      <c r="Y101" s="74" t="s">
        <v>67</v>
      </c>
      <c r="Z101" s="61" t="s">
        <v>309</v>
      </c>
      <c r="AA101" s="60" t="s">
        <v>430</v>
      </c>
      <c r="AB101" s="138" t="s">
        <v>320</v>
      </c>
      <c r="AC101" s="76" t="s">
        <v>45</v>
      </c>
      <c r="AD101" s="77" t="s">
        <v>46</v>
      </c>
      <c r="AE101" s="77">
        <v>44743</v>
      </c>
      <c r="AF101" s="77">
        <v>44743</v>
      </c>
      <c r="AG101" s="72">
        <v>44834</v>
      </c>
      <c r="AH101" s="78">
        <v>2022</v>
      </c>
      <c r="AI101" s="79"/>
      <c r="AJ101" s="79"/>
      <c r="AK101" s="226"/>
      <c r="AL101" s="80"/>
      <c r="AM101" s="80"/>
    </row>
    <row r="102" spans="1:87" s="36" customFormat="1" ht="45" customHeight="1">
      <c r="A102" s="47">
        <v>8</v>
      </c>
      <c r="B102" s="98" t="s">
        <v>574</v>
      </c>
      <c r="C102" s="47" t="s">
        <v>48</v>
      </c>
      <c r="D102" s="47" t="s">
        <v>48</v>
      </c>
      <c r="E102" s="246" t="s">
        <v>50</v>
      </c>
      <c r="F102" s="98" t="s">
        <v>208</v>
      </c>
      <c r="G102" s="148" t="s">
        <v>505</v>
      </c>
      <c r="H102" s="122" t="s">
        <v>395</v>
      </c>
      <c r="I102" s="123" t="s">
        <v>396</v>
      </c>
      <c r="J102" s="98" t="s">
        <v>517</v>
      </c>
      <c r="K102" s="246" t="s">
        <v>116</v>
      </c>
      <c r="L102" s="71" t="s">
        <v>105</v>
      </c>
      <c r="M102" s="54">
        <v>181.81</v>
      </c>
      <c r="N102" s="134">
        <f>M102*1.1</f>
        <v>199.99100000000001</v>
      </c>
      <c r="O102" s="62" t="s">
        <v>326</v>
      </c>
      <c r="P102" s="53" t="s">
        <v>68</v>
      </c>
      <c r="Q102" s="57" t="s">
        <v>419</v>
      </c>
      <c r="R102" s="76">
        <f t="shared" si="35"/>
        <v>44815</v>
      </c>
      <c r="S102" s="76">
        <f t="shared" si="36"/>
        <v>44825</v>
      </c>
      <c r="T102" s="73"/>
      <c r="U102" s="76"/>
      <c r="V102" s="47"/>
      <c r="W102" s="73"/>
      <c r="X102" s="73" t="s">
        <v>70</v>
      </c>
      <c r="Y102" s="74" t="s">
        <v>67</v>
      </c>
      <c r="Z102" s="61" t="s">
        <v>309</v>
      </c>
      <c r="AA102" s="60" t="s">
        <v>430</v>
      </c>
      <c r="AB102" s="138" t="s">
        <v>320</v>
      </c>
      <c r="AC102" s="76" t="s">
        <v>45</v>
      </c>
      <c r="AD102" s="77" t="s">
        <v>46</v>
      </c>
      <c r="AE102" s="77">
        <v>44835</v>
      </c>
      <c r="AF102" s="77">
        <v>44835</v>
      </c>
      <c r="AG102" s="72">
        <v>44926</v>
      </c>
      <c r="AH102" s="78">
        <v>2022</v>
      </c>
      <c r="AI102" s="79"/>
      <c r="AJ102" s="79"/>
      <c r="AK102" s="226"/>
      <c r="AL102" s="80"/>
      <c r="AM102" s="80"/>
    </row>
    <row r="103" spans="1:87" s="36" customFormat="1" ht="45" customHeight="1">
      <c r="A103" s="47">
        <v>8</v>
      </c>
      <c r="B103" s="98" t="s">
        <v>565</v>
      </c>
      <c r="C103" s="47" t="s">
        <v>48</v>
      </c>
      <c r="D103" s="47" t="s">
        <v>48</v>
      </c>
      <c r="E103" s="246" t="s">
        <v>50</v>
      </c>
      <c r="F103" s="98" t="s">
        <v>209</v>
      </c>
      <c r="G103" s="148" t="s">
        <v>561</v>
      </c>
      <c r="H103" s="122" t="s">
        <v>279</v>
      </c>
      <c r="I103" s="123" t="s">
        <v>226</v>
      </c>
      <c r="J103" s="98" t="s">
        <v>144</v>
      </c>
      <c r="K103" s="246" t="s">
        <v>116</v>
      </c>
      <c r="L103" s="71" t="s">
        <v>105</v>
      </c>
      <c r="M103" s="54">
        <f>N103/1.1</f>
        <v>54.54545454545454</v>
      </c>
      <c r="N103" s="134">
        <v>60</v>
      </c>
      <c r="O103" s="60" t="s">
        <v>312</v>
      </c>
      <c r="P103" s="53" t="s">
        <v>68</v>
      </c>
      <c r="Q103" s="57" t="s">
        <v>308</v>
      </c>
      <c r="R103" s="72">
        <f>S103-10</f>
        <v>44561</v>
      </c>
      <c r="S103" s="72">
        <f t="shared" ref="S103:S158" si="37">AE103-10</f>
        <v>44571</v>
      </c>
      <c r="T103" s="73"/>
      <c r="U103" s="76"/>
      <c r="V103" s="47"/>
      <c r="W103" s="73"/>
      <c r="X103" s="73" t="s">
        <v>70</v>
      </c>
      <c r="Y103" s="74" t="s">
        <v>67</v>
      </c>
      <c r="Z103" s="61" t="s">
        <v>146</v>
      </c>
      <c r="AA103" s="75" t="s">
        <v>66</v>
      </c>
      <c r="AB103" s="138" t="s">
        <v>320</v>
      </c>
      <c r="AC103" s="76" t="s">
        <v>45</v>
      </c>
      <c r="AD103" s="77" t="s">
        <v>46</v>
      </c>
      <c r="AE103" s="77">
        <v>44581</v>
      </c>
      <c r="AF103" s="77">
        <v>44581</v>
      </c>
      <c r="AG103" s="72" t="s">
        <v>622</v>
      </c>
      <c r="AH103" s="78">
        <v>2022</v>
      </c>
      <c r="AI103" s="79"/>
      <c r="AJ103" s="79"/>
      <c r="AK103" s="223"/>
      <c r="AM103" s="80"/>
    </row>
    <row r="104" spans="1:87" s="36" customFormat="1" ht="45" customHeight="1">
      <c r="A104" s="47">
        <v>8</v>
      </c>
      <c r="B104" s="98" t="s">
        <v>565</v>
      </c>
      <c r="C104" s="47" t="s">
        <v>48</v>
      </c>
      <c r="D104" s="47" t="s">
        <v>48</v>
      </c>
      <c r="E104" s="246" t="s">
        <v>50</v>
      </c>
      <c r="F104" s="98" t="s">
        <v>210</v>
      </c>
      <c r="G104" s="148" t="s">
        <v>562</v>
      </c>
      <c r="H104" s="122" t="s">
        <v>279</v>
      </c>
      <c r="I104" s="123" t="s">
        <v>226</v>
      </c>
      <c r="J104" s="98" t="s">
        <v>144</v>
      </c>
      <c r="K104" s="246" t="s">
        <v>116</v>
      </c>
      <c r="L104" s="71" t="s">
        <v>105</v>
      </c>
      <c r="M104" s="54">
        <f>N104/1.1</f>
        <v>63.327272727272721</v>
      </c>
      <c r="N104" s="134">
        <v>69.66</v>
      </c>
      <c r="O104" s="60" t="s">
        <v>312</v>
      </c>
      <c r="P104" s="53" t="s">
        <v>68</v>
      </c>
      <c r="Q104" s="57" t="s">
        <v>308</v>
      </c>
      <c r="R104" s="72">
        <f t="shared" ref="R104" si="38">S104-10</f>
        <v>44723</v>
      </c>
      <c r="S104" s="72">
        <f t="shared" si="37"/>
        <v>44733</v>
      </c>
      <c r="T104" s="73"/>
      <c r="U104" s="76"/>
      <c r="V104" s="47"/>
      <c r="W104" s="73"/>
      <c r="X104" s="73" t="s">
        <v>70</v>
      </c>
      <c r="Y104" s="74" t="s">
        <v>67</v>
      </c>
      <c r="Z104" s="61" t="s">
        <v>146</v>
      </c>
      <c r="AA104" s="75" t="s">
        <v>66</v>
      </c>
      <c r="AB104" s="138" t="s">
        <v>320</v>
      </c>
      <c r="AC104" s="76" t="s">
        <v>45</v>
      </c>
      <c r="AD104" s="77" t="s">
        <v>46</v>
      </c>
      <c r="AE104" s="77">
        <v>44743</v>
      </c>
      <c r="AF104" s="77">
        <v>44743</v>
      </c>
      <c r="AG104" s="72">
        <v>44926</v>
      </c>
      <c r="AH104" s="78">
        <v>2022</v>
      </c>
      <c r="AI104" s="79"/>
      <c r="AJ104" s="79"/>
      <c r="AK104" s="223"/>
      <c r="AM104" s="80"/>
    </row>
    <row r="105" spans="1:87" s="36" customFormat="1" ht="45" customHeight="1">
      <c r="A105" s="47">
        <v>8</v>
      </c>
      <c r="B105" s="98" t="s">
        <v>565</v>
      </c>
      <c r="C105" s="47" t="s">
        <v>48</v>
      </c>
      <c r="D105" s="47" t="s">
        <v>48</v>
      </c>
      <c r="E105" s="246" t="s">
        <v>50</v>
      </c>
      <c r="F105" s="98" t="s">
        <v>211</v>
      </c>
      <c r="G105" s="148" t="s">
        <v>598</v>
      </c>
      <c r="H105" s="122" t="s">
        <v>516</v>
      </c>
      <c r="I105" s="122" t="s">
        <v>394</v>
      </c>
      <c r="J105" s="98" t="s">
        <v>144</v>
      </c>
      <c r="K105" s="246" t="s">
        <v>116</v>
      </c>
      <c r="L105" s="71" t="s">
        <v>105</v>
      </c>
      <c r="M105" s="54">
        <f>N105/1.1</f>
        <v>45.445454545454545</v>
      </c>
      <c r="N105" s="250">
        <v>49.99</v>
      </c>
      <c r="O105" s="62" t="s">
        <v>312</v>
      </c>
      <c r="P105" s="53" t="s">
        <v>68</v>
      </c>
      <c r="Q105" s="144" t="s">
        <v>308</v>
      </c>
      <c r="R105" s="76">
        <f t="shared" ref="R105:R115" si="39">S105-10</f>
        <v>44561</v>
      </c>
      <c r="S105" s="76">
        <f>AE105-10</f>
        <v>44571</v>
      </c>
      <c r="T105" s="73"/>
      <c r="U105" s="76"/>
      <c r="V105" s="47"/>
      <c r="W105" s="127"/>
      <c r="X105" s="73" t="s">
        <v>70</v>
      </c>
      <c r="Y105" s="74" t="s">
        <v>67</v>
      </c>
      <c r="Z105" s="61" t="s">
        <v>146</v>
      </c>
      <c r="AA105" s="75" t="s">
        <v>440</v>
      </c>
      <c r="AB105" s="138" t="s">
        <v>320</v>
      </c>
      <c r="AC105" s="76" t="s">
        <v>45</v>
      </c>
      <c r="AD105" s="77" t="s">
        <v>46</v>
      </c>
      <c r="AE105" s="77">
        <v>44581</v>
      </c>
      <c r="AF105" s="77">
        <v>44581</v>
      </c>
      <c r="AG105" s="72">
        <v>44926</v>
      </c>
      <c r="AH105" s="78">
        <v>2022</v>
      </c>
      <c r="AI105" s="79"/>
      <c r="AJ105" s="79"/>
      <c r="AK105" s="223"/>
      <c r="AL105" s="80"/>
      <c r="AM105" s="80"/>
    </row>
    <row r="106" spans="1:87" s="146" customFormat="1" ht="45" customHeight="1">
      <c r="A106" s="47">
        <v>8</v>
      </c>
      <c r="B106" s="98" t="s">
        <v>565</v>
      </c>
      <c r="C106" s="47" t="s">
        <v>48</v>
      </c>
      <c r="D106" s="47" t="s">
        <v>48</v>
      </c>
      <c r="E106" s="246" t="s">
        <v>50</v>
      </c>
      <c r="F106" s="98" t="s">
        <v>212</v>
      </c>
      <c r="G106" s="148" t="s">
        <v>464</v>
      </c>
      <c r="H106" s="116" t="s">
        <v>465</v>
      </c>
      <c r="I106" s="128" t="s">
        <v>466</v>
      </c>
      <c r="J106" s="98" t="s">
        <v>144</v>
      </c>
      <c r="K106" s="246" t="s">
        <v>116</v>
      </c>
      <c r="L106" s="71" t="s">
        <v>105</v>
      </c>
      <c r="M106" s="54">
        <v>83.28</v>
      </c>
      <c r="N106" s="54">
        <f>M106*1.2</f>
        <v>99.935999999999993</v>
      </c>
      <c r="O106" s="62" t="s">
        <v>312</v>
      </c>
      <c r="P106" s="53" t="s">
        <v>68</v>
      </c>
      <c r="Q106" s="144" t="s">
        <v>308</v>
      </c>
      <c r="R106" s="76">
        <f>S106-2</f>
        <v>44569</v>
      </c>
      <c r="S106" s="72">
        <f>AE106-10</f>
        <v>44571</v>
      </c>
      <c r="T106" s="73"/>
      <c r="U106" s="74"/>
      <c r="V106" s="47"/>
      <c r="W106" s="127"/>
      <c r="X106" s="73" t="s">
        <v>467</v>
      </c>
      <c r="Y106" s="77" t="s">
        <v>468</v>
      </c>
      <c r="Z106" s="61">
        <v>112</v>
      </c>
      <c r="AA106" s="246" t="s">
        <v>469</v>
      </c>
      <c r="AB106" s="138" t="s">
        <v>320</v>
      </c>
      <c r="AC106" s="76" t="s">
        <v>45</v>
      </c>
      <c r="AD106" s="77" t="s">
        <v>46</v>
      </c>
      <c r="AE106" s="81">
        <v>44581</v>
      </c>
      <c r="AF106" s="81">
        <v>44581</v>
      </c>
      <c r="AG106" s="72">
        <v>44926</v>
      </c>
      <c r="AH106" s="78">
        <v>2022</v>
      </c>
      <c r="AI106" s="145"/>
      <c r="AJ106" s="145"/>
      <c r="AK106" s="252"/>
      <c r="AL106" s="66"/>
      <c r="AM106" s="82"/>
      <c r="AN106" s="83"/>
      <c r="AO106" s="67"/>
      <c r="AP106" s="84"/>
      <c r="AQ106" s="84"/>
      <c r="AR106" s="85"/>
      <c r="AS106" s="86"/>
      <c r="AT106" s="87"/>
      <c r="AU106" s="68"/>
      <c r="AV106" s="88"/>
      <c r="AW106" s="89"/>
      <c r="AX106" s="90"/>
      <c r="AY106" s="90"/>
      <c r="AZ106" s="84"/>
      <c r="BA106" s="68"/>
      <c r="BB106" s="68"/>
      <c r="BC106" s="68"/>
      <c r="BD106" s="88"/>
      <c r="BE106" s="89"/>
      <c r="BF106" s="64"/>
      <c r="BG106" s="85"/>
      <c r="BH106" s="121"/>
      <c r="BI106" s="69"/>
      <c r="BJ106" s="65"/>
      <c r="BK106" s="91"/>
      <c r="BL106" s="92"/>
      <c r="BM106" s="90"/>
      <c r="BN106" s="66"/>
      <c r="BO106" s="82"/>
      <c r="BP106" s="93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</row>
    <row r="107" spans="1:87" s="146" customFormat="1" ht="45" customHeight="1">
      <c r="A107" s="47">
        <v>8</v>
      </c>
      <c r="B107" s="98" t="s">
        <v>565</v>
      </c>
      <c r="C107" s="47" t="s">
        <v>48</v>
      </c>
      <c r="D107" s="47" t="s">
        <v>48</v>
      </c>
      <c r="E107" s="246" t="s">
        <v>50</v>
      </c>
      <c r="F107" s="98" t="s">
        <v>213</v>
      </c>
      <c r="G107" s="71" t="s">
        <v>470</v>
      </c>
      <c r="H107" s="116" t="s">
        <v>284</v>
      </c>
      <c r="I107" s="128" t="s">
        <v>232</v>
      </c>
      <c r="J107" s="98" t="s">
        <v>144</v>
      </c>
      <c r="K107" s="246" t="s">
        <v>116</v>
      </c>
      <c r="L107" s="71" t="s">
        <v>105</v>
      </c>
      <c r="M107" s="54">
        <f t="shared" ref="M107" si="40">N107/1.2</f>
        <v>82.475000000000009</v>
      </c>
      <c r="N107" s="53">
        <v>98.97</v>
      </c>
      <c r="O107" s="62" t="s">
        <v>312</v>
      </c>
      <c r="P107" s="53" t="s">
        <v>68</v>
      </c>
      <c r="Q107" s="57" t="s">
        <v>419</v>
      </c>
      <c r="R107" s="76">
        <f t="shared" si="39"/>
        <v>44566</v>
      </c>
      <c r="S107" s="72">
        <f>AE107-10</f>
        <v>44576</v>
      </c>
      <c r="T107" s="73"/>
      <c r="U107" s="74"/>
      <c r="V107" s="47"/>
      <c r="W107" s="127"/>
      <c r="X107" s="73" t="s">
        <v>70</v>
      </c>
      <c r="Y107" s="74" t="s">
        <v>67</v>
      </c>
      <c r="Z107" s="61" t="s">
        <v>146</v>
      </c>
      <c r="AA107" s="75" t="s">
        <v>440</v>
      </c>
      <c r="AB107" s="138" t="s">
        <v>320</v>
      </c>
      <c r="AC107" s="76" t="s">
        <v>45</v>
      </c>
      <c r="AD107" s="77" t="s">
        <v>46</v>
      </c>
      <c r="AE107" s="77">
        <v>44586</v>
      </c>
      <c r="AF107" s="77">
        <v>44586</v>
      </c>
      <c r="AG107" s="72">
        <v>44926</v>
      </c>
      <c r="AH107" s="78">
        <v>2022</v>
      </c>
      <c r="AI107" s="145"/>
      <c r="AJ107" s="145"/>
      <c r="AK107" s="224"/>
      <c r="AL107" s="66"/>
      <c r="AM107" s="82"/>
      <c r="AN107" s="83"/>
      <c r="AO107" s="67"/>
      <c r="AP107" s="84"/>
      <c r="AQ107" s="84"/>
      <c r="AR107" s="85"/>
      <c r="AS107" s="86"/>
      <c r="AT107" s="87"/>
      <c r="AU107" s="68"/>
      <c r="AV107" s="88"/>
      <c r="AW107" s="89"/>
      <c r="AX107" s="90"/>
      <c r="AY107" s="90"/>
      <c r="AZ107" s="84"/>
      <c r="BA107" s="68"/>
      <c r="BB107" s="68"/>
      <c r="BC107" s="68"/>
      <c r="BD107" s="88"/>
      <c r="BE107" s="89"/>
      <c r="BF107" s="64"/>
      <c r="BG107" s="85"/>
      <c r="BH107" s="121"/>
      <c r="BI107" s="69"/>
      <c r="BJ107" s="65"/>
      <c r="BK107" s="91"/>
      <c r="BL107" s="92"/>
      <c r="BM107" s="90"/>
      <c r="BN107" s="66"/>
      <c r="BO107" s="82"/>
      <c r="BP107" s="93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</row>
    <row r="108" spans="1:87" s="36" customFormat="1" ht="45" customHeight="1">
      <c r="A108" s="47">
        <v>8</v>
      </c>
      <c r="B108" s="98" t="s">
        <v>565</v>
      </c>
      <c r="C108" s="47" t="s">
        <v>48</v>
      </c>
      <c r="D108" s="47" t="s">
        <v>48</v>
      </c>
      <c r="E108" s="246" t="s">
        <v>112</v>
      </c>
      <c r="F108" s="98" t="s">
        <v>330</v>
      </c>
      <c r="G108" s="71" t="s">
        <v>44</v>
      </c>
      <c r="H108" s="116" t="s">
        <v>280</v>
      </c>
      <c r="I108" s="117" t="s">
        <v>227</v>
      </c>
      <c r="J108" s="98" t="s">
        <v>144</v>
      </c>
      <c r="K108" s="246" t="s">
        <v>116</v>
      </c>
      <c r="L108" s="71" t="s">
        <v>105</v>
      </c>
      <c r="M108" s="54">
        <v>41.655999999999999</v>
      </c>
      <c r="N108" s="55">
        <f>M108*1.2</f>
        <v>49.987199999999994</v>
      </c>
      <c r="O108" s="60" t="s">
        <v>312</v>
      </c>
      <c r="P108" s="53" t="s">
        <v>68</v>
      </c>
      <c r="Q108" s="57" t="s">
        <v>308</v>
      </c>
      <c r="R108" s="72">
        <f t="shared" si="39"/>
        <v>44662</v>
      </c>
      <c r="S108" s="72">
        <f t="shared" si="37"/>
        <v>44672</v>
      </c>
      <c r="T108" s="73"/>
      <c r="U108" s="77"/>
      <c r="V108" s="47"/>
      <c r="W108" s="73"/>
      <c r="X108" s="73" t="s">
        <v>49</v>
      </c>
      <c r="Y108" s="74" t="s">
        <v>67</v>
      </c>
      <c r="Z108" s="61" t="s">
        <v>145</v>
      </c>
      <c r="AA108" s="60" t="s">
        <v>443</v>
      </c>
      <c r="AB108" s="138" t="s">
        <v>320</v>
      </c>
      <c r="AC108" s="76" t="s">
        <v>45</v>
      </c>
      <c r="AD108" s="77" t="s">
        <v>46</v>
      </c>
      <c r="AE108" s="77">
        <v>44682</v>
      </c>
      <c r="AF108" s="77">
        <v>44682</v>
      </c>
      <c r="AG108" s="72">
        <v>44926</v>
      </c>
      <c r="AH108" s="78">
        <v>2022</v>
      </c>
      <c r="AI108" s="79"/>
      <c r="AJ108" s="79"/>
      <c r="AK108" s="223"/>
    </row>
    <row r="109" spans="1:87" s="36" customFormat="1" ht="45" customHeight="1">
      <c r="A109" s="47">
        <v>8</v>
      </c>
      <c r="B109" s="98" t="s">
        <v>565</v>
      </c>
      <c r="C109" s="47" t="s">
        <v>48</v>
      </c>
      <c r="D109" s="47" t="s">
        <v>48</v>
      </c>
      <c r="E109" s="246" t="s">
        <v>50</v>
      </c>
      <c r="F109" s="98" t="s">
        <v>331</v>
      </c>
      <c r="G109" s="148" t="s">
        <v>566</v>
      </c>
      <c r="H109" s="116" t="s">
        <v>281</v>
      </c>
      <c r="I109" s="123" t="s">
        <v>228</v>
      </c>
      <c r="J109" s="98" t="s">
        <v>144</v>
      </c>
      <c r="K109" s="246" t="s">
        <v>116</v>
      </c>
      <c r="L109" s="71" t="s">
        <v>105</v>
      </c>
      <c r="M109" s="54">
        <f t="shared" ref="M109" si="41">N109/1.2</f>
        <v>80.82916666666668</v>
      </c>
      <c r="N109" s="56">
        <v>96.995000000000005</v>
      </c>
      <c r="O109" s="60" t="s">
        <v>312</v>
      </c>
      <c r="P109" s="53" t="s">
        <v>68</v>
      </c>
      <c r="Q109" s="57" t="s">
        <v>419</v>
      </c>
      <c r="R109" s="72">
        <f t="shared" si="39"/>
        <v>44573</v>
      </c>
      <c r="S109" s="72">
        <f t="shared" si="37"/>
        <v>44583</v>
      </c>
      <c r="T109" s="73"/>
      <c r="U109" s="74"/>
      <c r="V109" s="47"/>
      <c r="W109" s="73"/>
      <c r="X109" s="73" t="s">
        <v>70</v>
      </c>
      <c r="Y109" s="74" t="s">
        <v>67</v>
      </c>
      <c r="Z109" s="61" t="s">
        <v>146</v>
      </c>
      <c r="AA109" s="75" t="s">
        <v>440</v>
      </c>
      <c r="AB109" s="138" t="s">
        <v>320</v>
      </c>
      <c r="AC109" s="76" t="s">
        <v>45</v>
      </c>
      <c r="AD109" s="77" t="s">
        <v>46</v>
      </c>
      <c r="AE109" s="77">
        <v>44593</v>
      </c>
      <c r="AF109" s="77">
        <v>44593</v>
      </c>
      <c r="AG109" s="77">
        <v>44742</v>
      </c>
      <c r="AH109" s="78">
        <v>2022</v>
      </c>
      <c r="AI109" s="79"/>
      <c r="AJ109" s="79"/>
      <c r="AK109" s="223"/>
    </row>
    <row r="110" spans="1:87" s="36" customFormat="1" ht="45" customHeight="1">
      <c r="A110" s="47">
        <v>8</v>
      </c>
      <c r="B110" s="98" t="s">
        <v>565</v>
      </c>
      <c r="C110" s="47" t="s">
        <v>48</v>
      </c>
      <c r="D110" s="47" t="s">
        <v>48</v>
      </c>
      <c r="E110" s="246" t="s">
        <v>50</v>
      </c>
      <c r="F110" s="98" t="s">
        <v>581</v>
      </c>
      <c r="G110" s="148" t="s">
        <v>567</v>
      </c>
      <c r="H110" s="116" t="s">
        <v>281</v>
      </c>
      <c r="I110" s="123" t="s">
        <v>228</v>
      </c>
      <c r="J110" s="98" t="s">
        <v>144</v>
      </c>
      <c r="K110" s="246" t="s">
        <v>116</v>
      </c>
      <c r="L110" s="71" t="s">
        <v>105</v>
      </c>
      <c r="M110" s="54">
        <f t="shared" ref="M110" si="42">N110/1.2</f>
        <v>80.830833333333331</v>
      </c>
      <c r="N110" s="55">
        <v>96.997</v>
      </c>
      <c r="O110" s="60" t="s">
        <v>312</v>
      </c>
      <c r="P110" s="53" t="s">
        <v>68</v>
      </c>
      <c r="Q110" s="57" t="s">
        <v>419</v>
      </c>
      <c r="R110" s="72">
        <f t="shared" si="39"/>
        <v>44723</v>
      </c>
      <c r="S110" s="72">
        <f t="shared" si="37"/>
        <v>44733</v>
      </c>
      <c r="T110" s="73"/>
      <c r="U110" s="74"/>
      <c r="V110" s="47"/>
      <c r="W110" s="73"/>
      <c r="X110" s="73" t="s">
        <v>70</v>
      </c>
      <c r="Y110" s="74" t="s">
        <v>67</v>
      </c>
      <c r="Z110" s="61" t="s">
        <v>146</v>
      </c>
      <c r="AA110" s="75" t="s">
        <v>66</v>
      </c>
      <c r="AB110" s="138" t="s">
        <v>320</v>
      </c>
      <c r="AC110" s="76" t="s">
        <v>45</v>
      </c>
      <c r="AD110" s="77" t="s">
        <v>46</v>
      </c>
      <c r="AE110" s="81">
        <v>44743</v>
      </c>
      <c r="AF110" s="81">
        <v>44743</v>
      </c>
      <c r="AG110" s="72">
        <v>44926</v>
      </c>
      <c r="AH110" s="78">
        <v>2022</v>
      </c>
      <c r="AI110" s="79"/>
      <c r="AJ110" s="79"/>
      <c r="AK110" s="223"/>
    </row>
    <row r="111" spans="1:87" s="36" customFormat="1" ht="45" customHeight="1">
      <c r="A111" s="47">
        <v>8</v>
      </c>
      <c r="B111" s="98" t="s">
        <v>565</v>
      </c>
      <c r="C111" s="47" t="s">
        <v>48</v>
      </c>
      <c r="D111" s="47" t="s">
        <v>48</v>
      </c>
      <c r="E111" s="246" t="s">
        <v>50</v>
      </c>
      <c r="F111" s="98" t="s">
        <v>582</v>
      </c>
      <c r="G111" s="148" t="s">
        <v>137</v>
      </c>
      <c r="H111" s="116" t="s">
        <v>282</v>
      </c>
      <c r="I111" s="123" t="s">
        <v>229</v>
      </c>
      <c r="J111" s="98" t="s">
        <v>144</v>
      </c>
      <c r="K111" s="246" t="s">
        <v>116</v>
      </c>
      <c r="L111" s="71" t="s">
        <v>105</v>
      </c>
      <c r="M111" s="54">
        <v>8.3699999999999992</v>
      </c>
      <c r="N111" s="56">
        <f>M111*1.2</f>
        <v>10.043999999999999</v>
      </c>
      <c r="O111" s="60" t="s">
        <v>312</v>
      </c>
      <c r="P111" s="53" t="s">
        <v>68</v>
      </c>
      <c r="Q111" s="57" t="s">
        <v>308</v>
      </c>
      <c r="R111" s="72">
        <f t="shared" si="39"/>
        <v>44601</v>
      </c>
      <c r="S111" s="72">
        <f t="shared" si="37"/>
        <v>44611</v>
      </c>
      <c r="T111" s="73"/>
      <c r="U111" s="74"/>
      <c r="V111" s="47"/>
      <c r="W111" s="73"/>
      <c r="X111" s="73" t="s">
        <v>70</v>
      </c>
      <c r="Y111" s="74" t="s">
        <v>67</v>
      </c>
      <c r="Z111" s="61" t="s">
        <v>146</v>
      </c>
      <c r="AA111" s="75" t="s">
        <v>66</v>
      </c>
      <c r="AB111" s="138" t="s">
        <v>320</v>
      </c>
      <c r="AC111" s="76" t="s">
        <v>45</v>
      </c>
      <c r="AD111" s="77" t="s">
        <v>46</v>
      </c>
      <c r="AE111" s="77">
        <v>44621</v>
      </c>
      <c r="AF111" s="77">
        <v>44621</v>
      </c>
      <c r="AG111" s="72">
        <v>44926</v>
      </c>
      <c r="AH111" s="78">
        <v>2022</v>
      </c>
      <c r="AI111" s="79"/>
      <c r="AJ111" s="79"/>
      <c r="AK111" s="223"/>
    </row>
    <row r="112" spans="1:87" s="36" customFormat="1" ht="45" customHeight="1">
      <c r="A112" s="47">
        <v>8</v>
      </c>
      <c r="B112" s="98" t="s">
        <v>565</v>
      </c>
      <c r="C112" s="47" t="s">
        <v>48</v>
      </c>
      <c r="D112" s="47" t="s">
        <v>48</v>
      </c>
      <c r="E112" s="246" t="s">
        <v>50</v>
      </c>
      <c r="F112" s="98" t="s">
        <v>583</v>
      </c>
      <c r="G112" s="148" t="s">
        <v>79</v>
      </c>
      <c r="H112" s="133" t="s">
        <v>397</v>
      </c>
      <c r="I112" s="123" t="s">
        <v>230</v>
      </c>
      <c r="J112" s="98" t="s">
        <v>144</v>
      </c>
      <c r="K112" s="246" t="s">
        <v>116</v>
      </c>
      <c r="L112" s="71" t="s">
        <v>105</v>
      </c>
      <c r="M112" s="54">
        <f>N112/1.2</f>
        <v>26.925000000000004</v>
      </c>
      <c r="N112" s="55">
        <v>32.31</v>
      </c>
      <c r="O112" s="60" t="s">
        <v>312</v>
      </c>
      <c r="P112" s="53" t="s">
        <v>68</v>
      </c>
      <c r="Q112" s="57" t="s">
        <v>308</v>
      </c>
      <c r="R112" s="72">
        <f t="shared" si="39"/>
        <v>44632</v>
      </c>
      <c r="S112" s="72">
        <f t="shared" si="37"/>
        <v>44642</v>
      </c>
      <c r="T112" s="73"/>
      <c r="U112" s="74"/>
      <c r="V112" s="47"/>
      <c r="W112" s="73"/>
      <c r="X112" s="73" t="s">
        <v>70</v>
      </c>
      <c r="Y112" s="74" t="s">
        <v>67</v>
      </c>
      <c r="Z112" s="61" t="s">
        <v>146</v>
      </c>
      <c r="AA112" s="75" t="s">
        <v>66</v>
      </c>
      <c r="AB112" s="138" t="s">
        <v>320</v>
      </c>
      <c r="AC112" s="76" t="s">
        <v>45</v>
      </c>
      <c r="AD112" s="77" t="s">
        <v>46</v>
      </c>
      <c r="AE112" s="77">
        <v>44652</v>
      </c>
      <c r="AF112" s="77">
        <v>44652</v>
      </c>
      <c r="AG112" s="72">
        <v>44926</v>
      </c>
      <c r="AH112" s="78">
        <v>2022</v>
      </c>
      <c r="AI112" s="79"/>
      <c r="AJ112" s="79"/>
      <c r="AK112" s="223"/>
      <c r="AL112" s="230"/>
      <c r="AM112" s="82"/>
      <c r="AN112" s="83"/>
      <c r="AO112" s="67"/>
      <c r="AP112" s="84"/>
      <c r="AQ112" s="84"/>
      <c r="AR112" s="85"/>
      <c r="AS112" s="86"/>
      <c r="AT112" s="87"/>
      <c r="AU112" s="68"/>
      <c r="AV112" s="88"/>
      <c r="AW112" s="89"/>
      <c r="AX112" s="90"/>
      <c r="AY112" s="90"/>
      <c r="AZ112" s="84"/>
      <c r="BA112" s="68"/>
      <c r="BB112" s="68"/>
      <c r="BC112" s="68"/>
      <c r="BD112" s="88"/>
      <c r="BE112" s="89"/>
      <c r="BF112" s="64"/>
      <c r="BG112" s="85"/>
      <c r="BH112" s="121"/>
      <c r="BI112" s="69"/>
      <c r="BJ112" s="65"/>
      <c r="BK112" s="91"/>
      <c r="BL112" s="92"/>
      <c r="BM112" s="90"/>
      <c r="BN112" s="66"/>
      <c r="BO112" s="82"/>
      <c r="BP112" s="93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</row>
    <row r="113" spans="1:87" s="36" customFormat="1" ht="45" customHeight="1">
      <c r="A113" s="47">
        <v>8</v>
      </c>
      <c r="B113" s="98" t="s">
        <v>565</v>
      </c>
      <c r="C113" s="47" t="s">
        <v>48</v>
      </c>
      <c r="D113" s="47" t="s">
        <v>48</v>
      </c>
      <c r="E113" s="246" t="s">
        <v>50</v>
      </c>
      <c r="F113" s="98" t="s">
        <v>332</v>
      </c>
      <c r="G113" s="71" t="s">
        <v>316</v>
      </c>
      <c r="H113" s="116" t="s">
        <v>283</v>
      </c>
      <c r="I113" s="117" t="s">
        <v>231</v>
      </c>
      <c r="J113" s="98" t="s">
        <v>144</v>
      </c>
      <c r="K113" s="246" t="s">
        <v>116</v>
      </c>
      <c r="L113" s="71" t="s">
        <v>105</v>
      </c>
      <c r="M113" s="54">
        <f t="shared" ref="M113:M115" si="43">N113/1.2</f>
        <v>25</v>
      </c>
      <c r="N113" s="53">
        <v>30</v>
      </c>
      <c r="O113" s="60" t="s">
        <v>312</v>
      </c>
      <c r="P113" s="53" t="s">
        <v>68</v>
      </c>
      <c r="Q113" s="57" t="s">
        <v>308</v>
      </c>
      <c r="R113" s="72">
        <f t="shared" si="39"/>
        <v>44662</v>
      </c>
      <c r="S113" s="72">
        <f t="shared" si="37"/>
        <v>44672</v>
      </c>
      <c r="T113" s="73"/>
      <c r="U113" s="74"/>
      <c r="V113" s="47"/>
      <c r="W113" s="73"/>
      <c r="X113" s="73" t="s">
        <v>70</v>
      </c>
      <c r="Y113" s="74" t="s">
        <v>67</v>
      </c>
      <c r="Z113" s="61" t="s">
        <v>146</v>
      </c>
      <c r="AA113" s="75" t="s">
        <v>66</v>
      </c>
      <c r="AB113" s="138" t="s">
        <v>320</v>
      </c>
      <c r="AC113" s="76" t="s">
        <v>45</v>
      </c>
      <c r="AD113" s="77" t="s">
        <v>46</v>
      </c>
      <c r="AE113" s="77">
        <v>44682</v>
      </c>
      <c r="AF113" s="77">
        <v>44682</v>
      </c>
      <c r="AG113" s="72">
        <v>44926</v>
      </c>
      <c r="AH113" s="78">
        <v>2022</v>
      </c>
      <c r="AI113" s="79"/>
      <c r="AJ113" s="79"/>
      <c r="AK113" s="223"/>
      <c r="AL113" s="230"/>
      <c r="AM113" s="82"/>
      <c r="AN113" s="83"/>
      <c r="AO113" s="67"/>
      <c r="AP113" s="84"/>
      <c r="AQ113" s="84"/>
      <c r="AR113" s="85"/>
      <c r="AS113" s="86"/>
      <c r="AT113" s="87"/>
      <c r="AU113" s="68"/>
      <c r="AV113" s="88"/>
      <c r="AW113" s="89"/>
      <c r="AX113" s="90"/>
      <c r="AY113" s="90"/>
      <c r="AZ113" s="84"/>
      <c r="BA113" s="68"/>
      <c r="BB113" s="68"/>
      <c r="BC113" s="68"/>
      <c r="BD113" s="88"/>
      <c r="BE113" s="89"/>
      <c r="BF113" s="64"/>
      <c r="BG113" s="85"/>
      <c r="BH113" s="121"/>
      <c r="BI113" s="69"/>
      <c r="BJ113" s="65"/>
      <c r="BK113" s="91"/>
      <c r="BL113" s="92"/>
      <c r="BM113" s="90"/>
      <c r="BN113" s="66"/>
      <c r="BO113" s="82"/>
      <c r="BP113" s="93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</row>
    <row r="114" spans="1:87" s="36" customFormat="1" ht="45" customHeight="1">
      <c r="A114" s="47">
        <v>8</v>
      </c>
      <c r="B114" s="98" t="s">
        <v>565</v>
      </c>
      <c r="C114" s="47" t="s">
        <v>48</v>
      </c>
      <c r="D114" s="47" t="s">
        <v>48</v>
      </c>
      <c r="E114" s="246" t="s">
        <v>50</v>
      </c>
      <c r="F114" s="98" t="s">
        <v>333</v>
      </c>
      <c r="G114" s="148" t="s">
        <v>472</v>
      </c>
      <c r="H114" s="116" t="s">
        <v>284</v>
      </c>
      <c r="I114" s="123" t="s">
        <v>473</v>
      </c>
      <c r="J114" s="98" t="s">
        <v>144</v>
      </c>
      <c r="K114" s="246" t="s">
        <v>116</v>
      </c>
      <c r="L114" s="71" t="s">
        <v>105</v>
      </c>
      <c r="M114" s="54">
        <f t="shared" si="43"/>
        <v>36.608333333333334</v>
      </c>
      <c r="N114" s="55">
        <v>43.93</v>
      </c>
      <c r="O114" s="60" t="s">
        <v>312</v>
      </c>
      <c r="P114" s="53" t="s">
        <v>68</v>
      </c>
      <c r="Q114" s="57" t="s">
        <v>308</v>
      </c>
      <c r="R114" s="72">
        <f t="shared" si="39"/>
        <v>44582</v>
      </c>
      <c r="S114" s="72">
        <f t="shared" si="37"/>
        <v>44592</v>
      </c>
      <c r="T114" s="73"/>
      <c r="U114" s="74"/>
      <c r="V114" s="47"/>
      <c r="W114" s="73"/>
      <c r="X114" s="73" t="s">
        <v>70</v>
      </c>
      <c r="Y114" s="74" t="s">
        <v>67</v>
      </c>
      <c r="Z114" s="61" t="s">
        <v>146</v>
      </c>
      <c r="AA114" s="75" t="s">
        <v>440</v>
      </c>
      <c r="AB114" s="138" t="s">
        <v>320</v>
      </c>
      <c r="AC114" s="76" t="s">
        <v>45</v>
      </c>
      <c r="AD114" s="77" t="s">
        <v>46</v>
      </c>
      <c r="AE114" s="81">
        <v>44602</v>
      </c>
      <c r="AF114" s="81">
        <v>44602</v>
      </c>
      <c r="AG114" s="72">
        <v>44926</v>
      </c>
      <c r="AH114" s="78">
        <v>2022</v>
      </c>
      <c r="AI114" s="79"/>
      <c r="AJ114" s="79"/>
      <c r="AK114" s="223"/>
    </row>
    <row r="115" spans="1:87" s="36" customFormat="1" ht="45" customHeight="1">
      <c r="A115" s="47">
        <v>8</v>
      </c>
      <c r="B115" s="98" t="s">
        <v>574</v>
      </c>
      <c r="C115" s="47" t="s">
        <v>48</v>
      </c>
      <c r="D115" s="47" t="s">
        <v>48</v>
      </c>
      <c r="E115" s="246" t="s">
        <v>50</v>
      </c>
      <c r="F115" s="98" t="s">
        <v>334</v>
      </c>
      <c r="G115" s="71" t="s">
        <v>133</v>
      </c>
      <c r="H115" s="116" t="s">
        <v>235</v>
      </c>
      <c r="I115" s="60" t="s">
        <v>233</v>
      </c>
      <c r="J115" s="98" t="s">
        <v>517</v>
      </c>
      <c r="K115" s="246" t="s">
        <v>116</v>
      </c>
      <c r="L115" s="71" t="s">
        <v>105</v>
      </c>
      <c r="M115" s="54">
        <f t="shared" si="43"/>
        <v>154.58333333333334</v>
      </c>
      <c r="N115" s="58">
        <v>185.5</v>
      </c>
      <c r="O115" s="60" t="s">
        <v>326</v>
      </c>
      <c r="P115" s="53" t="s">
        <v>68</v>
      </c>
      <c r="Q115" s="57" t="s">
        <v>419</v>
      </c>
      <c r="R115" s="72">
        <f t="shared" si="39"/>
        <v>44592</v>
      </c>
      <c r="S115" s="72">
        <f t="shared" si="37"/>
        <v>44602</v>
      </c>
      <c r="T115" s="73"/>
      <c r="U115" s="74"/>
      <c r="V115" s="47"/>
      <c r="W115" s="73"/>
      <c r="X115" s="73" t="s">
        <v>70</v>
      </c>
      <c r="Y115" s="74" t="s">
        <v>67</v>
      </c>
      <c r="Z115" s="61" t="s">
        <v>146</v>
      </c>
      <c r="AA115" s="75" t="s">
        <v>66</v>
      </c>
      <c r="AB115" s="138" t="s">
        <v>320</v>
      </c>
      <c r="AC115" s="76" t="s">
        <v>45</v>
      </c>
      <c r="AD115" s="77" t="s">
        <v>46</v>
      </c>
      <c r="AE115" s="77">
        <v>44612</v>
      </c>
      <c r="AF115" s="77">
        <v>44612</v>
      </c>
      <c r="AG115" s="72">
        <v>44926</v>
      </c>
      <c r="AH115" s="78">
        <v>2022</v>
      </c>
      <c r="AI115" s="79"/>
      <c r="AJ115" s="79"/>
      <c r="AK115" s="223"/>
      <c r="AL115" s="66"/>
      <c r="AM115" s="82"/>
      <c r="AN115" s="83"/>
      <c r="AO115" s="67"/>
      <c r="AP115" s="84"/>
      <c r="AQ115" s="84"/>
      <c r="AR115" s="85"/>
      <c r="AS115" s="86"/>
      <c r="AT115" s="87"/>
      <c r="AU115" s="68"/>
      <c r="AV115" s="88"/>
      <c r="AW115" s="89"/>
      <c r="AX115" s="90"/>
      <c r="AY115" s="90"/>
      <c r="AZ115" s="84"/>
      <c r="BA115" s="68"/>
      <c r="BB115" s="68"/>
      <c r="BC115" s="68"/>
      <c r="BD115" s="88"/>
      <c r="BE115" s="89"/>
      <c r="BF115" s="64"/>
      <c r="BG115" s="85"/>
      <c r="BH115" s="121"/>
      <c r="BI115" s="69"/>
      <c r="BJ115" s="65"/>
      <c r="BK115" s="91"/>
      <c r="BL115" s="92"/>
      <c r="BM115" s="90"/>
      <c r="BN115" s="66"/>
      <c r="BO115" s="82"/>
      <c r="BP115" s="93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</row>
    <row r="116" spans="1:87" s="36" customFormat="1" ht="45" customHeight="1">
      <c r="A116" s="47">
        <v>8</v>
      </c>
      <c r="B116" s="98" t="s">
        <v>565</v>
      </c>
      <c r="C116" s="47" t="s">
        <v>48</v>
      </c>
      <c r="D116" s="47" t="s">
        <v>48</v>
      </c>
      <c r="E116" s="246" t="s">
        <v>112</v>
      </c>
      <c r="F116" s="98" t="s">
        <v>335</v>
      </c>
      <c r="G116" s="71" t="s">
        <v>317</v>
      </c>
      <c r="H116" s="116" t="s">
        <v>285</v>
      </c>
      <c r="I116" s="126" t="s">
        <v>234</v>
      </c>
      <c r="J116" s="98" t="s">
        <v>144</v>
      </c>
      <c r="K116" s="246" t="s">
        <v>116</v>
      </c>
      <c r="L116" s="71" t="s">
        <v>105</v>
      </c>
      <c r="M116" s="54">
        <f t="shared" ref="M116:M159" si="44">N116/1.2</f>
        <v>16.650000000000002</v>
      </c>
      <c r="N116" s="55">
        <v>19.98</v>
      </c>
      <c r="O116" s="60" t="s">
        <v>312</v>
      </c>
      <c r="P116" s="53" t="s">
        <v>68</v>
      </c>
      <c r="Q116" s="57" t="s">
        <v>308</v>
      </c>
      <c r="R116" s="72">
        <f t="shared" ref="R116:R132" si="45">S116-10</f>
        <v>44573</v>
      </c>
      <c r="S116" s="72">
        <f t="shared" si="37"/>
        <v>44583</v>
      </c>
      <c r="T116" s="73"/>
      <c r="U116" s="77"/>
      <c r="V116" s="47"/>
      <c r="W116" s="73"/>
      <c r="X116" s="73" t="s">
        <v>49</v>
      </c>
      <c r="Y116" s="74" t="s">
        <v>67</v>
      </c>
      <c r="Z116" s="61" t="s">
        <v>310</v>
      </c>
      <c r="AA116" s="60" t="s">
        <v>430</v>
      </c>
      <c r="AB116" s="138" t="s">
        <v>320</v>
      </c>
      <c r="AC116" s="76" t="s">
        <v>45</v>
      </c>
      <c r="AD116" s="77" t="s">
        <v>46</v>
      </c>
      <c r="AE116" s="77">
        <v>44593</v>
      </c>
      <c r="AF116" s="77">
        <v>44593</v>
      </c>
      <c r="AG116" s="72">
        <v>44926</v>
      </c>
      <c r="AH116" s="78">
        <v>2022</v>
      </c>
      <c r="AI116" s="79"/>
      <c r="AJ116" s="79"/>
      <c r="AK116" s="223"/>
      <c r="AL116" s="66"/>
      <c r="AM116" s="82"/>
      <c r="AN116" s="83"/>
      <c r="AO116" s="67"/>
      <c r="AP116" s="84"/>
      <c r="AQ116" s="84"/>
      <c r="AR116" s="85"/>
      <c r="AS116" s="86"/>
      <c r="AT116" s="87"/>
      <c r="AU116" s="68"/>
      <c r="AV116" s="88"/>
      <c r="AW116" s="89"/>
      <c r="AX116" s="90"/>
      <c r="AY116" s="90"/>
      <c r="AZ116" s="84"/>
      <c r="BA116" s="68"/>
      <c r="BB116" s="68"/>
      <c r="BC116" s="68"/>
      <c r="BD116" s="88"/>
      <c r="BE116" s="89"/>
      <c r="BF116" s="64"/>
      <c r="BG116" s="85"/>
      <c r="BH116" s="121"/>
      <c r="BI116" s="69"/>
      <c r="BJ116" s="65"/>
      <c r="BK116" s="91"/>
      <c r="BL116" s="92"/>
      <c r="BM116" s="90"/>
      <c r="BN116" s="66"/>
      <c r="BO116" s="82"/>
      <c r="BP116" s="93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</row>
    <row r="117" spans="1:87" s="146" customFormat="1" ht="47.25">
      <c r="A117" s="47">
        <v>8</v>
      </c>
      <c r="B117" s="98" t="s">
        <v>565</v>
      </c>
      <c r="C117" s="47" t="s">
        <v>48</v>
      </c>
      <c r="D117" s="47" t="s">
        <v>48</v>
      </c>
      <c r="E117" s="246" t="s">
        <v>50</v>
      </c>
      <c r="F117" s="98" t="s">
        <v>336</v>
      </c>
      <c r="G117" s="183" t="s">
        <v>549</v>
      </c>
      <c r="H117" s="116" t="s">
        <v>605</v>
      </c>
      <c r="I117" s="116" t="s">
        <v>604</v>
      </c>
      <c r="J117" s="98" t="s">
        <v>144</v>
      </c>
      <c r="K117" s="246" t="s">
        <v>116</v>
      </c>
      <c r="L117" s="71" t="s">
        <v>105</v>
      </c>
      <c r="M117" s="180">
        <f>N117/1.2</f>
        <v>14.998333333333335</v>
      </c>
      <c r="N117" s="144">
        <v>17.998000000000001</v>
      </c>
      <c r="O117" s="60" t="s">
        <v>312</v>
      </c>
      <c r="P117" s="53" t="s">
        <v>68</v>
      </c>
      <c r="Q117" s="57" t="s">
        <v>308</v>
      </c>
      <c r="R117" s="72">
        <f t="shared" si="45"/>
        <v>44618</v>
      </c>
      <c r="S117" s="72">
        <f t="shared" si="37"/>
        <v>44628</v>
      </c>
      <c r="T117" s="73"/>
      <c r="U117" s="74"/>
      <c r="V117" s="47"/>
      <c r="W117" s="73"/>
      <c r="X117" s="73" t="s">
        <v>70</v>
      </c>
      <c r="Y117" s="74" t="s">
        <v>67</v>
      </c>
      <c r="Z117" s="61" t="s">
        <v>146</v>
      </c>
      <c r="AA117" s="75" t="s">
        <v>66</v>
      </c>
      <c r="AB117" s="138" t="s">
        <v>320</v>
      </c>
      <c r="AC117" s="76" t="s">
        <v>45</v>
      </c>
      <c r="AD117" s="77" t="s">
        <v>46</v>
      </c>
      <c r="AE117" s="77">
        <v>44638</v>
      </c>
      <c r="AF117" s="77">
        <v>44638</v>
      </c>
      <c r="AG117" s="72">
        <v>44926</v>
      </c>
      <c r="AH117" s="78">
        <v>2022</v>
      </c>
      <c r="AI117" s="145"/>
      <c r="AJ117" s="145"/>
      <c r="AK117" s="224"/>
      <c r="AL117" s="66"/>
      <c r="AM117" s="82"/>
      <c r="AN117" s="83"/>
      <c r="AO117" s="67"/>
      <c r="AP117" s="84"/>
      <c r="AQ117" s="84"/>
      <c r="AR117" s="85"/>
      <c r="AS117" s="86"/>
      <c r="AT117" s="87"/>
      <c r="AU117" s="68"/>
      <c r="AV117" s="88"/>
      <c r="AW117" s="89"/>
      <c r="AX117" s="90"/>
      <c r="AY117" s="90"/>
      <c r="AZ117" s="84"/>
      <c r="BA117" s="68"/>
      <c r="BB117" s="68"/>
      <c r="BC117" s="68"/>
      <c r="BD117" s="88"/>
      <c r="BE117" s="89"/>
      <c r="BF117" s="64"/>
      <c r="BG117" s="85"/>
      <c r="BH117" s="121"/>
      <c r="BI117" s="69"/>
      <c r="BJ117" s="65"/>
      <c r="BK117" s="91"/>
      <c r="BL117" s="92"/>
      <c r="BM117" s="90"/>
      <c r="BN117" s="66"/>
      <c r="BO117" s="82"/>
      <c r="BP117" s="93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</row>
    <row r="118" spans="1:87" s="36" customFormat="1" ht="45" customHeight="1">
      <c r="A118" s="47">
        <v>8</v>
      </c>
      <c r="B118" s="98" t="s">
        <v>565</v>
      </c>
      <c r="C118" s="47" t="s">
        <v>48</v>
      </c>
      <c r="D118" s="47" t="s">
        <v>48</v>
      </c>
      <c r="E118" s="246" t="s">
        <v>50</v>
      </c>
      <c r="F118" s="98" t="s">
        <v>337</v>
      </c>
      <c r="G118" s="71" t="s">
        <v>81</v>
      </c>
      <c r="H118" s="116" t="s">
        <v>284</v>
      </c>
      <c r="I118" s="117" t="s">
        <v>232</v>
      </c>
      <c r="J118" s="98" t="s">
        <v>144</v>
      </c>
      <c r="K118" s="246" t="s">
        <v>116</v>
      </c>
      <c r="L118" s="71" t="s">
        <v>105</v>
      </c>
      <c r="M118" s="54">
        <f t="shared" si="44"/>
        <v>13.717499999999999</v>
      </c>
      <c r="N118" s="58">
        <v>16.460999999999999</v>
      </c>
      <c r="O118" s="60" t="s">
        <v>312</v>
      </c>
      <c r="P118" s="53" t="s">
        <v>68</v>
      </c>
      <c r="Q118" s="57" t="s">
        <v>308</v>
      </c>
      <c r="R118" s="72">
        <f t="shared" si="45"/>
        <v>44573</v>
      </c>
      <c r="S118" s="72">
        <f t="shared" si="37"/>
        <v>44583</v>
      </c>
      <c r="T118" s="73"/>
      <c r="U118" s="74"/>
      <c r="V118" s="47"/>
      <c r="W118" s="73"/>
      <c r="X118" s="73" t="s">
        <v>70</v>
      </c>
      <c r="Y118" s="74" t="s">
        <v>67</v>
      </c>
      <c r="Z118" s="61" t="s">
        <v>146</v>
      </c>
      <c r="AA118" s="75" t="s">
        <v>66</v>
      </c>
      <c r="AB118" s="138" t="s">
        <v>320</v>
      </c>
      <c r="AC118" s="76" t="s">
        <v>45</v>
      </c>
      <c r="AD118" s="77" t="s">
        <v>46</v>
      </c>
      <c r="AE118" s="77">
        <v>44593</v>
      </c>
      <c r="AF118" s="77">
        <v>44593</v>
      </c>
      <c r="AG118" s="72">
        <v>44926</v>
      </c>
      <c r="AH118" s="78">
        <v>2022</v>
      </c>
      <c r="AI118" s="79"/>
      <c r="AJ118" s="79"/>
      <c r="AK118" s="223"/>
      <c r="AL118" s="230"/>
      <c r="AM118" s="82"/>
      <c r="AN118" s="83"/>
      <c r="AO118" s="67"/>
      <c r="AP118" s="84"/>
      <c r="AQ118" s="84"/>
      <c r="AR118" s="85"/>
      <c r="AS118" s="86"/>
      <c r="AT118" s="87"/>
      <c r="AU118" s="68"/>
      <c r="AV118" s="88"/>
      <c r="AW118" s="89"/>
      <c r="AX118" s="90"/>
      <c r="AY118" s="90"/>
      <c r="AZ118" s="84"/>
      <c r="BA118" s="68"/>
      <c r="BB118" s="68"/>
      <c r="BC118" s="68"/>
      <c r="BD118" s="88"/>
      <c r="BE118" s="89"/>
      <c r="BF118" s="64"/>
      <c r="BG118" s="85"/>
      <c r="BH118" s="121"/>
      <c r="BI118" s="69"/>
      <c r="BJ118" s="65"/>
      <c r="BK118" s="91"/>
      <c r="BL118" s="92"/>
      <c r="BM118" s="90"/>
      <c r="BN118" s="66"/>
      <c r="BO118" s="82"/>
      <c r="BP118" s="93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</row>
    <row r="119" spans="1:87" s="36" customFormat="1" ht="45" customHeight="1">
      <c r="A119" s="47"/>
      <c r="B119" s="98" t="s">
        <v>565</v>
      </c>
      <c r="C119" s="47" t="s">
        <v>48</v>
      </c>
      <c r="D119" s="47" t="s">
        <v>48</v>
      </c>
      <c r="E119" s="246" t="s">
        <v>50</v>
      </c>
      <c r="F119" s="98" t="s">
        <v>584</v>
      </c>
      <c r="G119" s="71" t="s">
        <v>471</v>
      </c>
      <c r="H119" s="118" t="s">
        <v>300</v>
      </c>
      <c r="I119" s="119" t="s">
        <v>253</v>
      </c>
      <c r="J119" s="98" t="s">
        <v>144</v>
      </c>
      <c r="K119" s="246" t="s">
        <v>116</v>
      </c>
      <c r="L119" s="71" t="s">
        <v>105</v>
      </c>
      <c r="M119" s="54">
        <v>58.08</v>
      </c>
      <c r="N119" s="58">
        <f>M119*1.2</f>
        <v>69.695999999999998</v>
      </c>
      <c r="O119" s="60" t="s">
        <v>312</v>
      </c>
      <c r="P119" s="53" t="s">
        <v>68</v>
      </c>
      <c r="Q119" s="57" t="s">
        <v>308</v>
      </c>
      <c r="R119" s="72">
        <f t="shared" si="45"/>
        <v>44632</v>
      </c>
      <c r="S119" s="72">
        <f t="shared" si="37"/>
        <v>44642</v>
      </c>
      <c r="T119" s="73"/>
      <c r="U119" s="74"/>
      <c r="V119" s="47"/>
      <c r="W119" s="73"/>
      <c r="X119" s="73" t="s">
        <v>70</v>
      </c>
      <c r="Y119" s="74" t="s">
        <v>67</v>
      </c>
      <c r="Z119" s="61" t="s">
        <v>146</v>
      </c>
      <c r="AA119" s="75" t="s">
        <v>66</v>
      </c>
      <c r="AB119" s="138" t="s">
        <v>320</v>
      </c>
      <c r="AC119" s="76" t="s">
        <v>45</v>
      </c>
      <c r="AD119" s="77" t="s">
        <v>46</v>
      </c>
      <c r="AE119" s="77">
        <v>44652</v>
      </c>
      <c r="AF119" s="77">
        <v>44652</v>
      </c>
      <c r="AG119" s="72">
        <v>44742</v>
      </c>
      <c r="AH119" s="78">
        <v>2022</v>
      </c>
      <c r="AI119" s="79"/>
      <c r="AJ119" s="79"/>
      <c r="AK119" s="223"/>
      <c r="AL119" s="230"/>
      <c r="AM119" s="82"/>
      <c r="AN119" s="83"/>
      <c r="AO119" s="67"/>
      <c r="AP119" s="84"/>
      <c r="AQ119" s="84"/>
      <c r="AR119" s="85"/>
      <c r="AS119" s="86"/>
      <c r="AT119" s="87"/>
      <c r="AU119" s="68"/>
      <c r="AV119" s="88"/>
      <c r="AW119" s="89"/>
      <c r="AX119" s="90"/>
      <c r="AY119" s="90"/>
      <c r="AZ119" s="84"/>
      <c r="BA119" s="68"/>
      <c r="BB119" s="68"/>
      <c r="BC119" s="68"/>
      <c r="BD119" s="88"/>
      <c r="BE119" s="89"/>
      <c r="BF119" s="64"/>
      <c r="BG119" s="85"/>
      <c r="BH119" s="121"/>
      <c r="BI119" s="69"/>
      <c r="BJ119" s="65"/>
      <c r="BK119" s="91"/>
      <c r="BL119" s="92"/>
      <c r="BM119" s="90"/>
      <c r="BN119" s="66"/>
      <c r="BO119" s="82"/>
      <c r="BP119" s="93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</row>
    <row r="120" spans="1:87" s="36" customFormat="1" ht="45" customHeight="1">
      <c r="A120" s="47">
        <v>8</v>
      </c>
      <c r="B120" s="98" t="s">
        <v>565</v>
      </c>
      <c r="C120" s="47" t="s">
        <v>48</v>
      </c>
      <c r="D120" s="47" t="s">
        <v>48</v>
      </c>
      <c r="E120" s="246" t="s">
        <v>50</v>
      </c>
      <c r="F120" s="98" t="s">
        <v>585</v>
      </c>
      <c r="G120" s="71" t="s">
        <v>126</v>
      </c>
      <c r="H120" s="116" t="s">
        <v>286</v>
      </c>
      <c r="I120" s="117" t="s">
        <v>236</v>
      </c>
      <c r="J120" s="98" t="s">
        <v>144</v>
      </c>
      <c r="K120" s="246" t="s">
        <v>116</v>
      </c>
      <c r="L120" s="71" t="s">
        <v>105</v>
      </c>
      <c r="M120" s="54">
        <f t="shared" si="44"/>
        <v>40.416666666666671</v>
      </c>
      <c r="N120" s="58">
        <v>48.5</v>
      </c>
      <c r="O120" s="60" t="s">
        <v>312</v>
      </c>
      <c r="P120" s="53" t="s">
        <v>68</v>
      </c>
      <c r="Q120" s="57" t="s">
        <v>308</v>
      </c>
      <c r="R120" s="72">
        <f t="shared" si="45"/>
        <v>44573</v>
      </c>
      <c r="S120" s="72">
        <f t="shared" si="37"/>
        <v>44583</v>
      </c>
      <c r="T120" s="73"/>
      <c r="U120" s="74"/>
      <c r="V120" s="47"/>
      <c r="W120" s="73"/>
      <c r="X120" s="73" t="s">
        <v>70</v>
      </c>
      <c r="Y120" s="74" t="s">
        <v>67</v>
      </c>
      <c r="Z120" s="61" t="s">
        <v>146</v>
      </c>
      <c r="AA120" s="75" t="s">
        <v>66</v>
      </c>
      <c r="AB120" s="138" t="s">
        <v>320</v>
      </c>
      <c r="AC120" s="76" t="s">
        <v>45</v>
      </c>
      <c r="AD120" s="77" t="s">
        <v>46</v>
      </c>
      <c r="AE120" s="77">
        <v>44593</v>
      </c>
      <c r="AF120" s="77">
        <v>44593</v>
      </c>
      <c r="AG120" s="72">
        <v>44926</v>
      </c>
      <c r="AH120" s="78">
        <v>2022</v>
      </c>
      <c r="AI120" s="79"/>
      <c r="AJ120" s="79"/>
      <c r="AK120" s="223"/>
      <c r="AL120" s="230"/>
      <c r="AM120" s="82"/>
      <c r="AN120" s="83"/>
      <c r="AO120" s="67"/>
      <c r="AP120" s="84"/>
      <c r="AQ120" s="84"/>
      <c r="AR120" s="85"/>
      <c r="AS120" s="86"/>
      <c r="AT120" s="87"/>
      <c r="AU120" s="68"/>
      <c r="AV120" s="88"/>
      <c r="AW120" s="89"/>
      <c r="AX120" s="90"/>
      <c r="AY120" s="90"/>
      <c r="AZ120" s="84"/>
      <c r="BA120" s="68"/>
      <c r="BB120" s="68"/>
      <c r="BC120" s="68"/>
      <c r="BD120" s="88"/>
      <c r="BE120" s="89"/>
      <c r="BF120" s="64"/>
      <c r="BG120" s="85"/>
      <c r="BH120" s="121"/>
      <c r="BI120" s="69"/>
      <c r="BJ120" s="65"/>
      <c r="BK120" s="91"/>
      <c r="BL120" s="92"/>
      <c r="BM120" s="90"/>
      <c r="BN120" s="66"/>
      <c r="BO120" s="82"/>
      <c r="BP120" s="93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</row>
    <row r="121" spans="1:87" s="36" customFormat="1" ht="45" customHeight="1">
      <c r="A121" s="47">
        <v>8</v>
      </c>
      <c r="B121" s="98" t="s">
        <v>565</v>
      </c>
      <c r="C121" s="47" t="s">
        <v>48</v>
      </c>
      <c r="D121" s="47" t="s">
        <v>48</v>
      </c>
      <c r="E121" s="246" t="s">
        <v>50</v>
      </c>
      <c r="F121" s="98" t="s">
        <v>338</v>
      </c>
      <c r="G121" s="71" t="s">
        <v>83</v>
      </c>
      <c r="H121" s="116" t="s">
        <v>287</v>
      </c>
      <c r="I121" s="117" t="s">
        <v>237</v>
      </c>
      <c r="J121" s="98" t="s">
        <v>144</v>
      </c>
      <c r="K121" s="246" t="s">
        <v>116</v>
      </c>
      <c r="L121" s="71" t="s">
        <v>105</v>
      </c>
      <c r="M121" s="54">
        <f t="shared" si="44"/>
        <v>43.208333333333336</v>
      </c>
      <c r="N121" s="58">
        <v>51.85</v>
      </c>
      <c r="O121" s="60" t="s">
        <v>312</v>
      </c>
      <c r="P121" s="53" t="s">
        <v>68</v>
      </c>
      <c r="Q121" s="57" t="s">
        <v>308</v>
      </c>
      <c r="R121" s="72">
        <f t="shared" si="45"/>
        <v>44601</v>
      </c>
      <c r="S121" s="72">
        <f t="shared" si="37"/>
        <v>44611</v>
      </c>
      <c r="T121" s="73"/>
      <c r="U121" s="74"/>
      <c r="V121" s="47"/>
      <c r="W121" s="73"/>
      <c r="X121" s="73" t="s">
        <v>70</v>
      </c>
      <c r="Y121" s="74" t="s">
        <v>67</v>
      </c>
      <c r="Z121" s="61" t="s">
        <v>146</v>
      </c>
      <c r="AA121" s="75" t="s">
        <v>66</v>
      </c>
      <c r="AB121" s="138" t="s">
        <v>320</v>
      </c>
      <c r="AC121" s="76" t="s">
        <v>45</v>
      </c>
      <c r="AD121" s="77" t="s">
        <v>46</v>
      </c>
      <c r="AE121" s="77">
        <v>44621</v>
      </c>
      <c r="AF121" s="77">
        <v>44621</v>
      </c>
      <c r="AG121" s="72">
        <v>44926</v>
      </c>
      <c r="AH121" s="78">
        <v>2022</v>
      </c>
      <c r="AI121" s="79"/>
      <c r="AJ121" s="79"/>
      <c r="AK121" s="223"/>
      <c r="AL121" s="66"/>
      <c r="AM121" s="82"/>
      <c r="AN121" s="83"/>
      <c r="AO121" s="67"/>
      <c r="AP121" s="84"/>
      <c r="AQ121" s="84"/>
      <c r="AR121" s="85"/>
      <c r="AS121" s="86"/>
      <c r="AT121" s="87"/>
      <c r="AU121" s="68"/>
      <c r="AV121" s="88"/>
      <c r="AW121" s="89"/>
      <c r="AX121" s="90"/>
      <c r="AY121" s="90"/>
      <c r="AZ121" s="84"/>
      <c r="BA121" s="68"/>
      <c r="BB121" s="68"/>
      <c r="BC121" s="68"/>
      <c r="BD121" s="88"/>
      <c r="BE121" s="89"/>
      <c r="BF121" s="64"/>
      <c r="BG121" s="85"/>
      <c r="BH121" s="121"/>
      <c r="BI121" s="69"/>
      <c r="BJ121" s="65"/>
      <c r="BK121" s="91"/>
      <c r="BL121" s="92"/>
      <c r="BM121" s="90"/>
      <c r="BN121" s="66"/>
      <c r="BO121" s="82"/>
      <c r="BP121" s="93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</row>
    <row r="122" spans="1:87" s="36" customFormat="1" ht="45" customHeight="1">
      <c r="A122" s="47">
        <v>8</v>
      </c>
      <c r="B122" s="98" t="s">
        <v>565</v>
      </c>
      <c r="C122" s="47" t="s">
        <v>48</v>
      </c>
      <c r="D122" s="47" t="s">
        <v>48</v>
      </c>
      <c r="E122" s="246" t="s">
        <v>50</v>
      </c>
      <c r="F122" s="98" t="s">
        <v>339</v>
      </c>
      <c r="G122" s="71" t="s">
        <v>136</v>
      </c>
      <c r="H122" s="116" t="s">
        <v>288</v>
      </c>
      <c r="I122" s="117" t="s">
        <v>238</v>
      </c>
      <c r="J122" s="98" t="s">
        <v>144</v>
      </c>
      <c r="K122" s="246" t="s">
        <v>117</v>
      </c>
      <c r="L122" s="71" t="s">
        <v>105</v>
      </c>
      <c r="M122" s="54">
        <v>0.99</v>
      </c>
      <c r="N122" s="58">
        <f>M122*1.2</f>
        <v>1.1879999999999999</v>
      </c>
      <c r="O122" s="60" t="s">
        <v>312</v>
      </c>
      <c r="P122" s="53" t="s">
        <v>68</v>
      </c>
      <c r="Q122" s="57" t="s">
        <v>308</v>
      </c>
      <c r="R122" s="72">
        <f t="shared" si="45"/>
        <v>44601</v>
      </c>
      <c r="S122" s="72">
        <f t="shared" si="37"/>
        <v>44611</v>
      </c>
      <c r="T122" s="73"/>
      <c r="U122" s="74"/>
      <c r="V122" s="47"/>
      <c r="W122" s="73"/>
      <c r="X122" s="73" t="s">
        <v>70</v>
      </c>
      <c r="Y122" s="74" t="s">
        <v>67</v>
      </c>
      <c r="Z122" s="61" t="s">
        <v>146</v>
      </c>
      <c r="AA122" s="75" t="s">
        <v>66</v>
      </c>
      <c r="AB122" s="138" t="s">
        <v>320</v>
      </c>
      <c r="AC122" s="76" t="s">
        <v>45</v>
      </c>
      <c r="AD122" s="77" t="s">
        <v>46</v>
      </c>
      <c r="AE122" s="77">
        <v>44621</v>
      </c>
      <c r="AF122" s="77">
        <v>44621</v>
      </c>
      <c r="AG122" s="72">
        <v>44926</v>
      </c>
      <c r="AH122" s="78">
        <v>2022</v>
      </c>
      <c r="AI122" s="79"/>
      <c r="AJ122" s="79"/>
      <c r="AK122" s="223"/>
      <c r="AL122" s="66"/>
      <c r="AM122" s="82"/>
      <c r="AN122" s="83"/>
      <c r="AO122" s="67"/>
      <c r="AP122" s="84"/>
      <c r="AQ122" s="84"/>
      <c r="AR122" s="85"/>
      <c r="AS122" s="86"/>
      <c r="AT122" s="87"/>
      <c r="AU122" s="68"/>
      <c r="AV122" s="88"/>
      <c r="AW122" s="89"/>
      <c r="AX122" s="90"/>
      <c r="AY122" s="90"/>
      <c r="AZ122" s="84"/>
      <c r="BA122" s="68"/>
      <c r="BB122" s="68"/>
      <c r="BC122" s="68"/>
      <c r="BD122" s="88"/>
      <c r="BE122" s="89"/>
      <c r="BF122" s="64"/>
      <c r="BG122" s="85"/>
      <c r="BH122" s="121"/>
      <c r="BI122" s="69"/>
      <c r="BJ122" s="65"/>
      <c r="BK122" s="91"/>
      <c r="BL122" s="92"/>
      <c r="BM122" s="90"/>
      <c r="BN122" s="66"/>
      <c r="BO122" s="82"/>
      <c r="BP122" s="93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</row>
    <row r="123" spans="1:87" s="36" customFormat="1" ht="45" customHeight="1">
      <c r="A123" s="47">
        <v>8</v>
      </c>
      <c r="B123" s="98" t="s">
        <v>565</v>
      </c>
      <c r="C123" s="47" t="s">
        <v>48</v>
      </c>
      <c r="D123" s="47" t="s">
        <v>48</v>
      </c>
      <c r="E123" s="246" t="s">
        <v>112</v>
      </c>
      <c r="F123" s="98" t="s">
        <v>340</v>
      </c>
      <c r="G123" s="149" t="s">
        <v>84</v>
      </c>
      <c r="H123" s="116" t="s">
        <v>268</v>
      </c>
      <c r="I123" s="119" t="s">
        <v>239</v>
      </c>
      <c r="J123" s="98" t="s">
        <v>144</v>
      </c>
      <c r="K123" s="246" t="s">
        <v>116</v>
      </c>
      <c r="L123" s="71" t="s">
        <v>105</v>
      </c>
      <c r="M123" s="54">
        <f t="shared" si="44"/>
        <v>75</v>
      </c>
      <c r="N123" s="55">
        <v>90</v>
      </c>
      <c r="O123" s="60" t="s">
        <v>312</v>
      </c>
      <c r="P123" s="53" t="s">
        <v>68</v>
      </c>
      <c r="Q123" s="57" t="s">
        <v>308</v>
      </c>
      <c r="R123" s="72">
        <f t="shared" si="45"/>
        <v>44582</v>
      </c>
      <c r="S123" s="72">
        <f t="shared" si="37"/>
        <v>44592</v>
      </c>
      <c r="T123" s="73"/>
      <c r="U123" s="77"/>
      <c r="V123" s="47"/>
      <c r="W123" s="73"/>
      <c r="X123" s="73" t="s">
        <v>49</v>
      </c>
      <c r="Y123" s="74" t="s">
        <v>67</v>
      </c>
      <c r="Z123" s="61" t="s">
        <v>310</v>
      </c>
      <c r="AA123" s="60" t="s">
        <v>440</v>
      </c>
      <c r="AB123" s="138" t="s">
        <v>320</v>
      </c>
      <c r="AC123" s="76" t="s">
        <v>45</v>
      </c>
      <c r="AD123" s="77" t="s">
        <v>46</v>
      </c>
      <c r="AE123" s="77">
        <v>44602</v>
      </c>
      <c r="AF123" s="77">
        <v>44602</v>
      </c>
      <c r="AG123" s="72">
        <v>44926</v>
      </c>
      <c r="AH123" s="78">
        <v>2022</v>
      </c>
      <c r="AI123" s="79"/>
      <c r="AJ123" s="79"/>
      <c r="AK123" s="223"/>
      <c r="AL123" s="230"/>
      <c r="AM123" s="82"/>
      <c r="AN123" s="83"/>
      <c r="AO123" s="67"/>
      <c r="AP123" s="84"/>
      <c r="AQ123" s="84"/>
      <c r="AR123" s="85"/>
      <c r="AS123" s="86"/>
      <c r="AT123" s="87"/>
      <c r="AU123" s="68"/>
      <c r="AV123" s="88"/>
      <c r="AW123" s="89"/>
      <c r="AX123" s="90"/>
      <c r="AY123" s="90"/>
      <c r="AZ123" s="84"/>
      <c r="BA123" s="68"/>
      <c r="BB123" s="68"/>
      <c r="BC123" s="68"/>
      <c r="BD123" s="88"/>
      <c r="BE123" s="89"/>
      <c r="BF123" s="64"/>
      <c r="BG123" s="85"/>
      <c r="BH123" s="121"/>
      <c r="BI123" s="69"/>
      <c r="BJ123" s="65"/>
      <c r="BK123" s="91"/>
      <c r="BL123" s="92"/>
      <c r="BM123" s="90"/>
      <c r="BN123" s="66"/>
      <c r="BO123" s="82"/>
      <c r="BP123" s="93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</row>
    <row r="124" spans="1:87" s="36" customFormat="1" ht="45" customHeight="1">
      <c r="A124" s="47">
        <v>8</v>
      </c>
      <c r="B124" s="98" t="s">
        <v>565</v>
      </c>
      <c r="C124" s="47" t="s">
        <v>48</v>
      </c>
      <c r="D124" s="47" t="s">
        <v>48</v>
      </c>
      <c r="E124" s="246" t="s">
        <v>50</v>
      </c>
      <c r="F124" s="98" t="s">
        <v>341</v>
      </c>
      <c r="G124" s="150" t="s">
        <v>135</v>
      </c>
      <c r="H124" s="117" t="s">
        <v>289</v>
      </c>
      <c r="I124" s="117" t="s">
        <v>240</v>
      </c>
      <c r="J124" s="98" t="s">
        <v>144</v>
      </c>
      <c r="K124" s="246" t="s">
        <v>116</v>
      </c>
      <c r="L124" s="71" t="s">
        <v>105</v>
      </c>
      <c r="M124" s="54">
        <f t="shared" si="44"/>
        <v>72.141666666666666</v>
      </c>
      <c r="N124" s="55">
        <v>86.57</v>
      </c>
      <c r="O124" s="60" t="s">
        <v>312</v>
      </c>
      <c r="P124" s="53" t="s">
        <v>68</v>
      </c>
      <c r="Q124" s="57" t="s">
        <v>308</v>
      </c>
      <c r="R124" s="72">
        <f t="shared" si="45"/>
        <v>44592</v>
      </c>
      <c r="S124" s="72">
        <f t="shared" si="37"/>
        <v>44602</v>
      </c>
      <c r="T124" s="73"/>
      <c r="U124" s="74"/>
      <c r="V124" s="47"/>
      <c r="W124" s="73"/>
      <c r="X124" s="73" t="s">
        <v>70</v>
      </c>
      <c r="Y124" s="74" t="s">
        <v>67</v>
      </c>
      <c r="Z124" s="61" t="s">
        <v>146</v>
      </c>
      <c r="AA124" s="75" t="s">
        <v>66</v>
      </c>
      <c r="AB124" s="138" t="s">
        <v>320</v>
      </c>
      <c r="AC124" s="76" t="s">
        <v>45</v>
      </c>
      <c r="AD124" s="77" t="s">
        <v>46</v>
      </c>
      <c r="AE124" s="77">
        <v>44612</v>
      </c>
      <c r="AF124" s="77">
        <v>44612</v>
      </c>
      <c r="AG124" s="72">
        <v>44926</v>
      </c>
      <c r="AH124" s="78">
        <v>2022</v>
      </c>
      <c r="AI124" s="79"/>
      <c r="AJ124" s="79"/>
      <c r="AK124" s="223"/>
      <c r="AL124" s="230"/>
      <c r="AM124" s="82"/>
      <c r="AN124" s="83"/>
      <c r="AO124" s="67"/>
      <c r="AP124" s="84"/>
      <c r="AQ124" s="84"/>
      <c r="AR124" s="85"/>
      <c r="AS124" s="86"/>
      <c r="AT124" s="87"/>
      <c r="AU124" s="68"/>
      <c r="AV124" s="88"/>
      <c r="AW124" s="89"/>
      <c r="AX124" s="90"/>
      <c r="AY124" s="90"/>
      <c r="AZ124" s="84"/>
      <c r="BA124" s="68"/>
      <c r="BB124" s="68"/>
      <c r="BC124" s="68"/>
      <c r="BD124" s="88"/>
      <c r="BE124" s="89"/>
      <c r="BF124" s="64"/>
      <c r="BG124" s="85"/>
      <c r="BH124" s="121"/>
      <c r="BI124" s="69"/>
      <c r="BJ124" s="65"/>
      <c r="BK124" s="91"/>
      <c r="BL124" s="92"/>
      <c r="BM124" s="90"/>
      <c r="BN124" s="66"/>
      <c r="BO124" s="82"/>
      <c r="BP124" s="93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</row>
    <row r="125" spans="1:87" s="36" customFormat="1" ht="45" customHeight="1">
      <c r="A125" s="47">
        <v>8</v>
      </c>
      <c r="B125" s="98" t="s">
        <v>565</v>
      </c>
      <c r="C125" s="47" t="s">
        <v>48</v>
      </c>
      <c r="D125" s="47" t="s">
        <v>48</v>
      </c>
      <c r="E125" s="246" t="s">
        <v>50</v>
      </c>
      <c r="F125" s="98" t="s">
        <v>342</v>
      </c>
      <c r="G125" s="148" t="s">
        <v>474</v>
      </c>
      <c r="H125" s="116" t="s">
        <v>475</v>
      </c>
      <c r="I125" s="123" t="s">
        <v>476</v>
      </c>
      <c r="J125" s="98" t="s">
        <v>144</v>
      </c>
      <c r="K125" s="246" t="s">
        <v>116</v>
      </c>
      <c r="L125" s="71" t="s">
        <v>105</v>
      </c>
      <c r="M125" s="54">
        <f t="shared" si="44"/>
        <v>29.166666666666668</v>
      </c>
      <c r="N125" s="55">
        <v>35</v>
      </c>
      <c r="O125" s="60" t="s">
        <v>312</v>
      </c>
      <c r="P125" s="53" t="s">
        <v>68</v>
      </c>
      <c r="Q125" s="57" t="s">
        <v>308</v>
      </c>
      <c r="R125" s="72">
        <f t="shared" si="45"/>
        <v>44592</v>
      </c>
      <c r="S125" s="72">
        <f t="shared" si="37"/>
        <v>44602</v>
      </c>
      <c r="T125" s="73"/>
      <c r="U125" s="74"/>
      <c r="V125" s="47"/>
      <c r="W125" s="73"/>
      <c r="X125" s="73" t="s">
        <v>70</v>
      </c>
      <c r="Y125" s="74" t="s">
        <v>67</v>
      </c>
      <c r="Z125" s="61" t="s">
        <v>146</v>
      </c>
      <c r="AA125" s="75" t="s">
        <v>440</v>
      </c>
      <c r="AB125" s="138" t="s">
        <v>320</v>
      </c>
      <c r="AC125" s="76" t="s">
        <v>45</v>
      </c>
      <c r="AD125" s="77" t="s">
        <v>46</v>
      </c>
      <c r="AE125" s="81">
        <v>44612</v>
      </c>
      <c r="AF125" s="81">
        <v>44612</v>
      </c>
      <c r="AG125" s="72">
        <v>44926</v>
      </c>
      <c r="AH125" s="78">
        <v>2022</v>
      </c>
      <c r="AI125" s="79"/>
      <c r="AJ125" s="79"/>
      <c r="AK125" s="223"/>
    </row>
    <row r="126" spans="1:87" s="36" customFormat="1" ht="45" customHeight="1">
      <c r="A126" s="47">
        <v>8</v>
      </c>
      <c r="B126" s="98" t="s">
        <v>565</v>
      </c>
      <c r="C126" s="47" t="s">
        <v>48</v>
      </c>
      <c r="D126" s="47" t="s">
        <v>48</v>
      </c>
      <c r="E126" s="246" t="s">
        <v>50</v>
      </c>
      <c r="F126" s="98" t="s">
        <v>343</v>
      </c>
      <c r="G126" s="71" t="s">
        <v>127</v>
      </c>
      <c r="H126" s="116" t="s">
        <v>290</v>
      </c>
      <c r="I126" s="128" t="s">
        <v>241</v>
      </c>
      <c r="J126" s="98" t="s">
        <v>144</v>
      </c>
      <c r="K126" s="246" t="s">
        <v>116</v>
      </c>
      <c r="L126" s="71" t="s">
        <v>105</v>
      </c>
      <c r="M126" s="54">
        <v>49.996000000000002</v>
      </c>
      <c r="N126" s="58">
        <v>60</v>
      </c>
      <c r="O126" s="60" t="s">
        <v>312</v>
      </c>
      <c r="P126" s="53" t="s">
        <v>68</v>
      </c>
      <c r="Q126" s="57" t="s">
        <v>308</v>
      </c>
      <c r="R126" s="72">
        <f t="shared" si="45"/>
        <v>44601</v>
      </c>
      <c r="S126" s="72">
        <f t="shared" si="37"/>
        <v>44611</v>
      </c>
      <c r="T126" s="73"/>
      <c r="U126" s="74"/>
      <c r="V126" s="47"/>
      <c r="W126" s="73"/>
      <c r="X126" s="73" t="s">
        <v>70</v>
      </c>
      <c r="Y126" s="74" t="s">
        <v>67</v>
      </c>
      <c r="Z126" s="61" t="s">
        <v>146</v>
      </c>
      <c r="AA126" s="75" t="s">
        <v>66</v>
      </c>
      <c r="AB126" s="138" t="s">
        <v>320</v>
      </c>
      <c r="AC126" s="76" t="s">
        <v>45</v>
      </c>
      <c r="AD126" s="77" t="s">
        <v>46</v>
      </c>
      <c r="AE126" s="77">
        <v>44621</v>
      </c>
      <c r="AF126" s="77">
        <v>44621</v>
      </c>
      <c r="AG126" s="72">
        <v>44926</v>
      </c>
      <c r="AH126" s="78">
        <v>2022</v>
      </c>
      <c r="AI126" s="79"/>
      <c r="AJ126" s="79"/>
      <c r="AK126" s="223"/>
      <c r="AL126" s="230"/>
      <c r="AM126" s="82"/>
      <c r="AN126" s="83"/>
      <c r="AO126" s="67"/>
      <c r="AP126" s="84"/>
      <c r="AQ126" s="84"/>
      <c r="AR126" s="85"/>
      <c r="AS126" s="86"/>
      <c r="AT126" s="87"/>
      <c r="AU126" s="68"/>
      <c r="AV126" s="88"/>
      <c r="AW126" s="89"/>
      <c r="AX126" s="90"/>
      <c r="AY126" s="90"/>
      <c r="AZ126" s="84"/>
      <c r="BA126" s="68"/>
      <c r="BB126" s="68"/>
      <c r="BC126" s="68"/>
      <c r="BD126" s="88"/>
      <c r="BE126" s="89"/>
      <c r="BF126" s="64"/>
      <c r="BG126" s="85"/>
      <c r="BH126" s="121"/>
      <c r="BI126" s="69"/>
      <c r="BJ126" s="65"/>
      <c r="BK126" s="91"/>
      <c r="BL126" s="92"/>
      <c r="BM126" s="90"/>
      <c r="BN126" s="66"/>
      <c r="BO126" s="82"/>
      <c r="BP126" s="93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</row>
    <row r="127" spans="1:87" s="146" customFormat="1" ht="47.25">
      <c r="A127" s="47">
        <v>8</v>
      </c>
      <c r="B127" s="98" t="s">
        <v>565</v>
      </c>
      <c r="C127" s="47" t="s">
        <v>48</v>
      </c>
      <c r="D127" s="47" t="s">
        <v>48</v>
      </c>
      <c r="E127" s="246" t="s">
        <v>112</v>
      </c>
      <c r="F127" s="98" t="s">
        <v>519</v>
      </c>
      <c r="G127" s="151" t="s">
        <v>550</v>
      </c>
      <c r="H127" s="75" t="s">
        <v>291</v>
      </c>
      <c r="I127" s="124" t="s">
        <v>242</v>
      </c>
      <c r="J127" s="98" t="s">
        <v>144</v>
      </c>
      <c r="K127" s="246" t="s">
        <v>116</v>
      </c>
      <c r="L127" s="71" t="s">
        <v>105</v>
      </c>
      <c r="M127" s="180">
        <f>N127/1.2</f>
        <v>54.6</v>
      </c>
      <c r="N127" s="134">
        <v>65.52</v>
      </c>
      <c r="O127" s="60" t="s">
        <v>312</v>
      </c>
      <c r="P127" s="53" t="s">
        <v>68</v>
      </c>
      <c r="Q127" s="57" t="s">
        <v>308</v>
      </c>
      <c r="R127" s="72">
        <f>S127-10</f>
        <v>44563</v>
      </c>
      <c r="S127" s="72">
        <f>AE127-20</f>
        <v>44573</v>
      </c>
      <c r="T127" s="73"/>
      <c r="U127" s="74"/>
      <c r="V127" s="47"/>
      <c r="W127" s="73"/>
      <c r="X127" s="73" t="s">
        <v>49</v>
      </c>
      <c r="Y127" s="74" t="s">
        <v>67</v>
      </c>
      <c r="Z127" s="61" t="s">
        <v>310</v>
      </c>
      <c r="AA127" s="60" t="s">
        <v>440</v>
      </c>
      <c r="AB127" s="138" t="s">
        <v>320</v>
      </c>
      <c r="AC127" s="76" t="s">
        <v>45</v>
      </c>
      <c r="AD127" s="77" t="s">
        <v>46</v>
      </c>
      <c r="AE127" s="77">
        <v>44593</v>
      </c>
      <c r="AF127" s="77">
        <v>44593</v>
      </c>
      <c r="AG127" s="72">
        <v>44926</v>
      </c>
      <c r="AH127" s="78">
        <v>2022</v>
      </c>
      <c r="AI127" s="145"/>
      <c r="AJ127" s="145"/>
      <c r="AK127" s="224"/>
      <c r="AL127" s="230"/>
      <c r="AM127" s="82"/>
      <c r="AN127" s="83"/>
      <c r="AO127" s="67"/>
      <c r="AP127" s="84"/>
      <c r="AQ127" s="84"/>
      <c r="AR127" s="85"/>
      <c r="AS127" s="86"/>
      <c r="AT127" s="87"/>
      <c r="AU127" s="68"/>
      <c r="AV127" s="88"/>
      <c r="AW127" s="89"/>
      <c r="AX127" s="90"/>
      <c r="AY127" s="90"/>
      <c r="AZ127" s="84"/>
      <c r="BA127" s="68"/>
      <c r="BB127" s="68"/>
      <c r="BC127" s="68"/>
      <c r="BD127" s="88"/>
      <c r="BE127" s="89"/>
      <c r="BF127" s="64"/>
      <c r="BG127" s="85"/>
      <c r="BH127" s="121"/>
      <c r="BI127" s="69"/>
      <c r="BJ127" s="65"/>
      <c r="BK127" s="91"/>
      <c r="BL127" s="92"/>
      <c r="BM127" s="90"/>
      <c r="BN127" s="66"/>
      <c r="BO127" s="82"/>
      <c r="BP127" s="93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</row>
    <row r="128" spans="1:87" s="36" customFormat="1" ht="45" customHeight="1">
      <c r="A128" s="47">
        <v>8</v>
      </c>
      <c r="B128" s="98" t="s">
        <v>565</v>
      </c>
      <c r="C128" s="47" t="s">
        <v>48</v>
      </c>
      <c r="D128" s="47" t="s">
        <v>48</v>
      </c>
      <c r="E128" s="246" t="s">
        <v>112</v>
      </c>
      <c r="F128" s="98" t="s">
        <v>344</v>
      </c>
      <c r="G128" s="151" t="s">
        <v>134</v>
      </c>
      <c r="H128" s="75" t="s">
        <v>291</v>
      </c>
      <c r="I128" s="113" t="s">
        <v>243</v>
      </c>
      <c r="J128" s="98" t="s">
        <v>144</v>
      </c>
      <c r="K128" s="246" t="s">
        <v>116</v>
      </c>
      <c r="L128" s="71" t="s">
        <v>105</v>
      </c>
      <c r="M128" s="54">
        <f t="shared" si="44"/>
        <v>5.94</v>
      </c>
      <c r="N128" s="134">
        <v>7.1280000000000001</v>
      </c>
      <c r="O128" s="60" t="s">
        <v>312</v>
      </c>
      <c r="P128" s="53" t="s">
        <v>68</v>
      </c>
      <c r="Q128" s="57" t="s">
        <v>308</v>
      </c>
      <c r="R128" s="72">
        <f t="shared" si="45"/>
        <v>44632</v>
      </c>
      <c r="S128" s="72">
        <f t="shared" si="37"/>
        <v>44642</v>
      </c>
      <c r="T128" s="73"/>
      <c r="U128" s="77"/>
      <c r="V128" s="47"/>
      <c r="W128" s="73"/>
      <c r="X128" s="73" t="s">
        <v>49</v>
      </c>
      <c r="Y128" s="74" t="s">
        <v>67</v>
      </c>
      <c r="Z128" s="61" t="s">
        <v>310</v>
      </c>
      <c r="AA128" s="60" t="s">
        <v>440</v>
      </c>
      <c r="AB128" s="138" t="s">
        <v>320</v>
      </c>
      <c r="AC128" s="76" t="s">
        <v>45</v>
      </c>
      <c r="AD128" s="77" t="s">
        <v>46</v>
      </c>
      <c r="AE128" s="77">
        <v>44652</v>
      </c>
      <c r="AF128" s="77">
        <v>44652</v>
      </c>
      <c r="AG128" s="72">
        <v>44926</v>
      </c>
      <c r="AH128" s="78">
        <v>2022</v>
      </c>
      <c r="AI128" s="79"/>
      <c r="AJ128" s="79"/>
      <c r="AK128" s="223"/>
      <c r="AL128" s="230"/>
      <c r="AM128" s="82"/>
      <c r="AN128" s="83"/>
      <c r="AO128" s="67"/>
      <c r="AP128" s="84"/>
      <c r="AQ128" s="84"/>
      <c r="AR128" s="85"/>
      <c r="AS128" s="86"/>
      <c r="AT128" s="87"/>
      <c r="AU128" s="68"/>
      <c r="AV128" s="88"/>
      <c r="AW128" s="89"/>
      <c r="AX128" s="90"/>
      <c r="AY128" s="90"/>
      <c r="AZ128" s="84"/>
      <c r="BA128" s="68"/>
      <c r="BB128" s="68"/>
      <c r="BC128" s="68"/>
      <c r="BD128" s="88"/>
      <c r="BE128" s="89"/>
      <c r="BF128" s="64"/>
      <c r="BG128" s="85"/>
      <c r="BH128" s="121"/>
      <c r="BI128" s="69"/>
      <c r="BJ128" s="65"/>
      <c r="BK128" s="91"/>
      <c r="BL128" s="92"/>
      <c r="BM128" s="90"/>
      <c r="BN128" s="66"/>
      <c r="BO128" s="82"/>
      <c r="BP128" s="93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</row>
    <row r="129" spans="1:87" s="36" customFormat="1" ht="45" customHeight="1">
      <c r="A129" s="47">
        <v>8</v>
      </c>
      <c r="B129" s="98" t="s">
        <v>565</v>
      </c>
      <c r="C129" s="47" t="s">
        <v>48</v>
      </c>
      <c r="D129" s="47" t="s">
        <v>48</v>
      </c>
      <c r="E129" s="246" t="s">
        <v>112</v>
      </c>
      <c r="F129" s="98" t="s">
        <v>415</v>
      </c>
      <c r="G129" s="151" t="s">
        <v>568</v>
      </c>
      <c r="H129" s="75" t="s">
        <v>291</v>
      </c>
      <c r="I129" s="113" t="s">
        <v>242</v>
      </c>
      <c r="J129" s="98" t="s">
        <v>144</v>
      </c>
      <c r="K129" s="246" t="s">
        <v>116</v>
      </c>
      <c r="L129" s="71" t="s">
        <v>105</v>
      </c>
      <c r="M129" s="54">
        <f t="shared" si="44"/>
        <v>55.5</v>
      </c>
      <c r="N129" s="134">
        <v>66.599999999999994</v>
      </c>
      <c r="O129" s="60" t="s">
        <v>312</v>
      </c>
      <c r="P129" s="53" t="s">
        <v>68</v>
      </c>
      <c r="Q129" s="57" t="s">
        <v>308</v>
      </c>
      <c r="R129" s="72">
        <f t="shared" si="45"/>
        <v>44573</v>
      </c>
      <c r="S129" s="72">
        <f t="shared" si="37"/>
        <v>44583</v>
      </c>
      <c r="T129" s="73"/>
      <c r="U129" s="77"/>
      <c r="V129" s="47"/>
      <c r="W129" s="73"/>
      <c r="X129" s="73" t="s">
        <v>49</v>
      </c>
      <c r="Y129" s="74" t="s">
        <v>67</v>
      </c>
      <c r="Z129" s="61" t="s">
        <v>310</v>
      </c>
      <c r="AA129" s="60" t="s">
        <v>66</v>
      </c>
      <c r="AB129" s="138" t="s">
        <v>320</v>
      </c>
      <c r="AC129" s="76" t="s">
        <v>45</v>
      </c>
      <c r="AD129" s="77" t="s">
        <v>46</v>
      </c>
      <c r="AE129" s="77">
        <v>44593</v>
      </c>
      <c r="AF129" s="77">
        <v>44593</v>
      </c>
      <c r="AG129" s="72">
        <v>44926</v>
      </c>
      <c r="AH129" s="78">
        <v>2022</v>
      </c>
      <c r="AI129" s="79"/>
      <c r="AJ129" s="79"/>
      <c r="AK129" s="223"/>
      <c r="AL129" s="230"/>
      <c r="AM129" s="82"/>
      <c r="AN129" s="83"/>
      <c r="AO129" s="67"/>
      <c r="AP129" s="84"/>
      <c r="AQ129" s="84"/>
      <c r="AR129" s="85"/>
      <c r="AS129" s="86"/>
      <c r="AT129" s="87"/>
      <c r="AU129" s="68"/>
      <c r="AV129" s="88"/>
      <c r="AW129" s="89"/>
      <c r="AX129" s="90"/>
      <c r="AY129" s="90"/>
      <c r="AZ129" s="84"/>
      <c r="BA129" s="68"/>
      <c r="BB129" s="68"/>
      <c r="BC129" s="68"/>
      <c r="BD129" s="88"/>
      <c r="BE129" s="89"/>
      <c r="BF129" s="64"/>
      <c r="BG129" s="85"/>
      <c r="BH129" s="121"/>
      <c r="BI129" s="69"/>
      <c r="BJ129" s="65"/>
      <c r="BK129" s="91"/>
      <c r="BL129" s="92"/>
      <c r="BM129" s="90"/>
      <c r="BN129" s="66"/>
      <c r="BO129" s="82"/>
      <c r="BP129" s="93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</row>
    <row r="130" spans="1:87" s="36" customFormat="1" ht="45" customHeight="1">
      <c r="A130" s="47">
        <v>8</v>
      </c>
      <c r="B130" s="98" t="s">
        <v>565</v>
      </c>
      <c r="C130" s="47" t="s">
        <v>48</v>
      </c>
      <c r="D130" s="47" t="s">
        <v>48</v>
      </c>
      <c r="E130" s="246" t="s">
        <v>50</v>
      </c>
      <c r="F130" s="98" t="s">
        <v>345</v>
      </c>
      <c r="G130" s="71" t="s">
        <v>109</v>
      </c>
      <c r="H130" s="116" t="s">
        <v>292</v>
      </c>
      <c r="I130" s="128" t="s">
        <v>244</v>
      </c>
      <c r="J130" s="98" t="s">
        <v>144</v>
      </c>
      <c r="K130" s="246" t="s">
        <v>116</v>
      </c>
      <c r="L130" s="71" t="s">
        <v>105</v>
      </c>
      <c r="M130" s="54">
        <f t="shared" si="44"/>
        <v>20.791666666666668</v>
      </c>
      <c r="N130" s="55">
        <v>24.95</v>
      </c>
      <c r="O130" s="60" t="s">
        <v>312</v>
      </c>
      <c r="P130" s="53" t="s">
        <v>68</v>
      </c>
      <c r="Q130" s="57" t="s">
        <v>308</v>
      </c>
      <c r="R130" s="72">
        <f t="shared" si="45"/>
        <v>44651</v>
      </c>
      <c r="S130" s="72">
        <f t="shared" si="37"/>
        <v>44661</v>
      </c>
      <c r="T130" s="73"/>
      <c r="U130" s="74"/>
      <c r="V130" s="47"/>
      <c r="W130" s="73"/>
      <c r="X130" s="73" t="s">
        <v>70</v>
      </c>
      <c r="Y130" s="74" t="s">
        <v>67</v>
      </c>
      <c r="Z130" s="61" t="s">
        <v>146</v>
      </c>
      <c r="AA130" s="75" t="s">
        <v>66</v>
      </c>
      <c r="AB130" s="138" t="s">
        <v>320</v>
      </c>
      <c r="AC130" s="76" t="s">
        <v>45</v>
      </c>
      <c r="AD130" s="77" t="s">
        <v>46</v>
      </c>
      <c r="AE130" s="81">
        <v>44671</v>
      </c>
      <c r="AF130" s="81">
        <v>44671</v>
      </c>
      <c r="AG130" s="72">
        <v>44834</v>
      </c>
      <c r="AH130" s="78">
        <v>2022</v>
      </c>
      <c r="AI130" s="47"/>
      <c r="AJ130" s="47"/>
      <c r="AK130" s="223"/>
      <c r="AL130" s="230"/>
      <c r="AM130" s="82"/>
      <c r="AN130" s="83"/>
      <c r="AO130" s="67"/>
      <c r="AP130" s="84"/>
      <c r="AQ130" s="84"/>
      <c r="AR130" s="85"/>
      <c r="AS130" s="86"/>
      <c r="AT130" s="87"/>
      <c r="AU130" s="68"/>
      <c r="AV130" s="88"/>
      <c r="AW130" s="89"/>
      <c r="AX130" s="90"/>
      <c r="AY130" s="90"/>
      <c r="AZ130" s="84"/>
      <c r="BA130" s="68"/>
      <c r="BB130" s="68"/>
      <c r="BC130" s="68"/>
      <c r="BD130" s="88"/>
      <c r="BE130" s="89"/>
      <c r="BF130" s="64"/>
      <c r="BG130" s="85"/>
      <c r="BH130" s="121"/>
      <c r="BI130" s="69"/>
      <c r="BJ130" s="65"/>
      <c r="BK130" s="91"/>
      <c r="BL130" s="92"/>
      <c r="BM130" s="90"/>
      <c r="BN130" s="66"/>
      <c r="BO130" s="82"/>
      <c r="BP130" s="93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</row>
    <row r="131" spans="1:87" s="36" customFormat="1" ht="45" customHeight="1">
      <c r="A131" s="47">
        <v>8</v>
      </c>
      <c r="B131" s="98" t="s">
        <v>565</v>
      </c>
      <c r="C131" s="47" t="s">
        <v>48</v>
      </c>
      <c r="D131" s="47" t="s">
        <v>48</v>
      </c>
      <c r="E131" s="246" t="s">
        <v>50</v>
      </c>
      <c r="F131" s="98" t="s">
        <v>346</v>
      </c>
      <c r="G131" s="71" t="s">
        <v>108</v>
      </c>
      <c r="H131" s="116" t="s">
        <v>293</v>
      </c>
      <c r="I131" s="128" t="s">
        <v>245</v>
      </c>
      <c r="J131" s="98" t="s">
        <v>144</v>
      </c>
      <c r="K131" s="246" t="s">
        <v>116</v>
      </c>
      <c r="L131" s="71" t="s">
        <v>105</v>
      </c>
      <c r="M131" s="54">
        <f t="shared" si="44"/>
        <v>48.908333333333331</v>
      </c>
      <c r="N131" s="55">
        <v>58.69</v>
      </c>
      <c r="O131" s="60" t="s">
        <v>312</v>
      </c>
      <c r="P131" s="53" t="s">
        <v>68</v>
      </c>
      <c r="Q131" s="57" t="s">
        <v>419</v>
      </c>
      <c r="R131" s="72">
        <f t="shared" si="45"/>
        <v>44662</v>
      </c>
      <c r="S131" s="72">
        <f t="shared" si="37"/>
        <v>44672</v>
      </c>
      <c r="T131" s="73"/>
      <c r="U131" s="129"/>
      <c r="V131" s="47"/>
      <c r="W131" s="73"/>
      <c r="X131" s="73" t="s">
        <v>70</v>
      </c>
      <c r="Y131" s="74" t="s">
        <v>67</v>
      </c>
      <c r="Z131" s="61" t="s">
        <v>146</v>
      </c>
      <c r="AA131" s="75" t="s">
        <v>66</v>
      </c>
      <c r="AB131" s="138" t="s">
        <v>320</v>
      </c>
      <c r="AC131" s="76" t="s">
        <v>45</v>
      </c>
      <c r="AD131" s="77" t="s">
        <v>46</v>
      </c>
      <c r="AE131" s="81">
        <v>44682</v>
      </c>
      <c r="AF131" s="81">
        <v>44682</v>
      </c>
      <c r="AG131" s="72">
        <v>44834</v>
      </c>
      <c r="AH131" s="78">
        <v>2022</v>
      </c>
      <c r="AI131" s="47"/>
      <c r="AJ131" s="47"/>
      <c r="AK131" s="223"/>
      <c r="AL131" s="230"/>
      <c r="AM131" s="82"/>
      <c r="AN131" s="83"/>
      <c r="AO131" s="67"/>
      <c r="AP131" s="84"/>
      <c r="AQ131" s="84"/>
      <c r="AR131" s="85"/>
      <c r="AS131" s="86"/>
      <c r="AT131" s="87"/>
      <c r="AU131" s="68"/>
      <c r="AV131" s="88"/>
      <c r="AW131" s="89"/>
      <c r="AX131" s="90"/>
      <c r="AY131" s="90"/>
      <c r="AZ131" s="84"/>
      <c r="BA131" s="68"/>
      <c r="BB131" s="68"/>
      <c r="BC131" s="68"/>
      <c r="BD131" s="88"/>
      <c r="BE131" s="89"/>
      <c r="BF131" s="64"/>
      <c r="BG131" s="85"/>
      <c r="BH131" s="121"/>
      <c r="BI131" s="69"/>
      <c r="BJ131" s="65"/>
      <c r="BK131" s="91"/>
      <c r="BL131" s="92"/>
      <c r="BM131" s="90"/>
      <c r="BN131" s="66"/>
      <c r="BO131" s="82"/>
      <c r="BP131" s="93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</row>
    <row r="132" spans="1:87" s="36" customFormat="1" ht="45" customHeight="1">
      <c r="A132" s="47">
        <v>8</v>
      </c>
      <c r="B132" s="98" t="s">
        <v>565</v>
      </c>
      <c r="C132" s="47" t="s">
        <v>48</v>
      </c>
      <c r="D132" s="47" t="s">
        <v>48</v>
      </c>
      <c r="E132" s="246" t="s">
        <v>50</v>
      </c>
      <c r="F132" s="98" t="s">
        <v>347</v>
      </c>
      <c r="G132" s="71" t="s">
        <v>86</v>
      </c>
      <c r="H132" s="130" t="s">
        <v>294</v>
      </c>
      <c r="I132" s="128" t="s">
        <v>246</v>
      </c>
      <c r="J132" s="98" t="s">
        <v>144</v>
      </c>
      <c r="K132" s="246" t="s">
        <v>116</v>
      </c>
      <c r="L132" s="71" t="s">
        <v>105</v>
      </c>
      <c r="M132" s="54">
        <f t="shared" si="44"/>
        <v>21.702500000000001</v>
      </c>
      <c r="N132" s="58">
        <v>26.042999999999999</v>
      </c>
      <c r="O132" s="60" t="s">
        <v>312</v>
      </c>
      <c r="P132" s="53" t="s">
        <v>68</v>
      </c>
      <c r="Q132" s="57" t="s">
        <v>308</v>
      </c>
      <c r="R132" s="72">
        <f t="shared" si="45"/>
        <v>44646</v>
      </c>
      <c r="S132" s="72">
        <f>AE132-10</f>
        <v>44656</v>
      </c>
      <c r="T132" s="73"/>
      <c r="U132" s="74"/>
      <c r="V132" s="47"/>
      <c r="W132" s="73"/>
      <c r="X132" s="73" t="s">
        <v>70</v>
      </c>
      <c r="Y132" s="74" t="s">
        <v>67</v>
      </c>
      <c r="Z132" s="61" t="s">
        <v>146</v>
      </c>
      <c r="AA132" s="75" t="s">
        <v>66</v>
      </c>
      <c r="AB132" s="138" t="s">
        <v>320</v>
      </c>
      <c r="AC132" s="76" t="s">
        <v>45</v>
      </c>
      <c r="AD132" s="77" t="s">
        <v>46</v>
      </c>
      <c r="AE132" s="81">
        <v>44666</v>
      </c>
      <c r="AF132" s="81">
        <v>44666</v>
      </c>
      <c r="AG132" s="72">
        <v>44834</v>
      </c>
      <c r="AH132" s="78">
        <v>2022</v>
      </c>
      <c r="AI132" s="47"/>
      <c r="AJ132" s="47"/>
      <c r="AK132" s="223"/>
      <c r="AL132" s="230"/>
      <c r="AM132" s="82"/>
      <c r="AN132" s="83"/>
      <c r="AO132" s="67"/>
      <c r="AP132" s="84"/>
      <c r="AQ132" s="84"/>
      <c r="AR132" s="85"/>
      <c r="AS132" s="86"/>
      <c r="AT132" s="87"/>
      <c r="AU132" s="68"/>
      <c r="AV132" s="88"/>
      <c r="AW132" s="89"/>
      <c r="AX132" s="90"/>
      <c r="AY132" s="90"/>
      <c r="AZ132" s="84"/>
      <c r="BA132" s="68"/>
      <c r="BB132" s="68"/>
      <c r="BC132" s="68"/>
      <c r="BD132" s="88"/>
      <c r="BE132" s="89"/>
      <c r="BF132" s="64"/>
      <c r="BG132" s="85"/>
      <c r="BH132" s="121"/>
      <c r="BI132" s="69"/>
      <c r="BJ132" s="65"/>
      <c r="BK132" s="91"/>
      <c r="BL132" s="92"/>
      <c r="BM132" s="90"/>
      <c r="BN132" s="66"/>
      <c r="BO132" s="82"/>
      <c r="BP132" s="93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</row>
    <row r="133" spans="1:87" s="36" customFormat="1" ht="45" customHeight="1">
      <c r="A133" s="47">
        <v>8</v>
      </c>
      <c r="B133" s="98" t="s">
        <v>565</v>
      </c>
      <c r="C133" s="47" t="s">
        <v>48</v>
      </c>
      <c r="D133" s="47" t="s">
        <v>48</v>
      </c>
      <c r="E133" s="246" t="s">
        <v>112</v>
      </c>
      <c r="F133" s="98" t="s">
        <v>348</v>
      </c>
      <c r="G133" s="149" t="s">
        <v>87</v>
      </c>
      <c r="H133" s="118" t="s">
        <v>295</v>
      </c>
      <c r="I133" s="129" t="s">
        <v>247</v>
      </c>
      <c r="J133" s="98" t="s">
        <v>144</v>
      </c>
      <c r="K133" s="246" t="s">
        <v>116</v>
      </c>
      <c r="L133" s="71" t="s">
        <v>105</v>
      </c>
      <c r="M133" s="58">
        <v>1.5</v>
      </c>
      <c r="N133" s="58">
        <v>1.5</v>
      </c>
      <c r="O133" s="60" t="s">
        <v>312</v>
      </c>
      <c r="P133" s="53" t="s">
        <v>68</v>
      </c>
      <c r="Q133" s="57" t="s">
        <v>308</v>
      </c>
      <c r="R133" s="72">
        <f>S133-12</f>
        <v>44673</v>
      </c>
      <c r="S133" s="72">
        <f>AE133-10</f>
        <v>44685</v>
      </c>
      <c r="T133" s="73"/>
      <c r="U133" s="77"/>
      <c r="V133" s="47"/>
      <c r="W133" s="73"/>
      <c r="X133" s="73" t="s">
        <v>49</v>
      </c>
      <c r="Y133" s="74" t="s">
        <v>67</v>
      </c>
      <c r="Z133" s="61" t="s">
        <v>310</v>
      </c>
      <c r="AA133" s="60" t="s">
        <v>66</v>
      </c>
      <c r="AB133" s="138" t="s">
        <v>320</v>
      </c>
      <c r="AC133" s="76" t="s">
        <v>45</v>
      </c>
      <c r="AD133" s="77" t="s">
        <v>46</v>
      </c>
      <c r="AE133" s="72">
        <v>44695</v>
      </c>
      <c r="AF133" s="72">
        <v>44695</v>
      </c>
      <c r="AG133" s="72">
        <v>45059</v>
      </c>
      <c r="AH133" s="78" t="s">
        <v>548</v>
      </c>
      <c r="AI133" s="47"/>
      <c r="AJ133" s="47"/>
      <c r="AK133" s="228"/>
      <c r="AL133" s="230"/>
      <c r="AM133" s="82"/>
      <c r="AN133" s="83"/>
      <c r="AO133" s="67"/>
      <c r="AP133" s="84"/>
      <c r="AQ133" s="84"/>
      <c r="AR133" s="85"/>
      <c r="AS133" s="86"/>
      <c r="AT133" s="87"/>
      <c r="AU133" s="68"/>
      <c r="AV133" s="88"/>
      <c r="AW133" s="89"/>
      <c r="AX133" s="90"/>
      <c r="AY133" s="90"/>
      <c r="AZ133" s="84"/>
      <c r="BA133" s="68"/>
      <c r="BB133" s="68"/>
      <c r="BC133" s="68"/>
      <c r="BD133" s="88"/>
      <c r="BE133" s="89"/>
      <c r="BF133" s="64"/>
      <c r="BG133" s="85"/>
      <c r="BH133" s="121"/>
      <c r="BI133" s="69"/>
      <c r="BJ133" s="65"/>
      <c r="BK133" s="91"/>
      <c r="BL133" s="92"/>
      <c r="BM133" s="90"/>
      <c r="BN133" s="66"/>
      <c r="BO133" s="82"/>
      <c r="BP133" s="93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</row>
    <row r="134" spans="1:87" s="36" customFormat="1" ht="45" customHeight="1">
      <c r="A134" s="47">
        <v>8</v>
      </c>
      <c r="B134" s="98" t="s">
        <v>565</v>
      </c>
      <c r="C134" s="47" t="s">
        <v>48</v>
      </c>
      <c r="D134" s="47" t="s">
        <v>48</v>
      </c>
      <c r="E134" s="246" t="s">
        <v>50</v>
      </c>
      <c r="F134" s="98" t="s">
        <v>349</v>
      </c>
      <c r="G134" s="129" t="s">
        <v>88</v>
      </c>
      <c r="H134" s="118" t="s">
        <v>296</v>
      </c>
      <c r="I134" s="129" t="s">
        <v>248</v>
      </c>
      <c r="J134" s="98" t="s">
        <v>144</v>
      </c>
      <c r="K134" s="246" t="s">
        <v>116</v>
      </c>
      <c r="L134" s="71" t="s">
        <v>105</v>
      </c>
      <c r="M134" s="54">
        <f t="shared" si="44"/>
        <v>8.3166666666666682</v>
      </c>
      <c r="N134" s="58">
        <v>9.98</v>
      </c>
      <c r="O134" s="60" t="s">
        <v>312</v>
      </c>
      <c r="P134" s="53" t="s">
        <v>68</v>
      </c>
      <c r="Q134" s="57" t="s">
        <v>308</v>
      </c>
      <c r="R134" s="72">
        <f t="shared" ref="R134:R145" si="46">S134-10</f>
        <v>44632</v>
      </c>
      <c r="S134" s="72">
        <f t="shared" si="37"/>
        <v>44642</v>
      </c>
      <c r="T134" s="73"/>
      <c r="U134" s="74"/>
      <c r="V134" s="47"/>
      <c r="W134" s="73"/>
      <c r="X134" s="73" t="s">
        <v>70</v>
      </c>
      <c r="Y134" s="74" t="s">
        <v>67</v>
      </c>
      <c r="Z134" s="61" t="s">
        <v>146</v>
      </c>
      <c r="AA134" s="75" t="s">
        <v>66</v>
      </c>
      <c r="AB134" s="138" t="s">
        <v>320</v>
      </c>
      <c r="AC134" s="76" t="s">
        <v>45</v>
      </c>
      <c r="AD134" s="77" t="s">
        <v>46</v>
      </c>
      <c r="AE134" s="77">
        <v>44652</v>
      </c>
      <c r="AF134" s="77">
        <v>44652</v>
      </c>
      <c r="AG134" s="72">
        <v>44926</v>
      </c>
      <c r="AH134" s="78">
        <v>2022</v>
      </c>
      <c r="AI134" s="47"/>
      <c r="AJ134" s="47"/>
      <c r="AK134" s="161"/>
      <c r="AL134" s="230"/>
      <c r="AM134" s="82"/>
      <c r="AN134" s="83"/>
      <c r="AO134" s="67"/>
      <c r="AP134" s="84"/>
      <c r="AQ134" s="84"/>
      <c r="AR134" s="85"/>
      <c r="AS134" s="86"/>
      <c r="AT134" s="87"/>
      <c r="AU134" s="68"/>
      <c r="AV134" s="88"/>
      <c r="AW134" s="89"/>
      <c r="AX134" s="90"/>
      <c r="AY134" s="90"/>
      <c r="AZ134" s="84"/>
      <c r="BA134" s="68"/>
      <c r="BB134" s="68"/>
      <c r="BC134" s="68"/>
      <c r="BD134" s="88"/>
      <c r="BE134" s="89"/>
      <c r="BF134" s="64"/>
      <c r="BG134" s="85"/>
      <c r="BH134" s="121"/>
      <c r="BI134" s="69"/>
      <c r="BJ134" s="65"/>
      <c r="BK134" s="91"/>
      <c r="BL134" s="92"/>
      <c r="BM134" s="90"/>
      <c r="BN134" s="66"/>
      <c r="BO134" s="82"/>
      <c r="BP134" s="93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</row>
    <row r="135" spans="1:87" s="36" customFormat="1" ht="45" customHeight="1">
      <c r="A135" s="47">
        <v>8</v>
      </c>
      <c r="B135" s="98" t="s">
        <v>565</v>
      </c>
      <c r="C135" s="47" t="s">
        <v>48</v>
      </c>
      <c r="D135" s="47" t="s">
        <v>48</v>
      </c>
      <c r="E135" s="246" t="s">
        <v>112</v>
      </c>
      <c r="F135" s="98" t="s">
        <v>350</v>
      </c>
      <c r="G135" s="58" t="s">
        <v>89</v>
      </c>
      <c r="H135" s="118" t="s">
        <v>291</v>
      </c>
      <c r="I135" s="115" t="s">
        <v>243</v>
      </c>
      <c r="J135" s="98" t="s">
        <v>144</v>
      </c>
      <c r="K135" s="246" t="s">
        <v>116</v>
      </c>
      <c r="L135" s="71" t="s">
        <v>105</v>
      </c>
      <c r="M135" s="54">
        <v>15.6</v>
      </c>
      <c r="N135" s="58">
        <f>M135*1.2</f>
        <v>18.72</v>
      </c>
      <c r="O135" s="60" t="s">
        <v>312</v>
      </c>
      <c r="P135" s="53" t="s">
        <v>68</v>
      </c>
      <c r="Q135" s="57" t="s">
        <v>308</v>
      </c>
      <c r="R135" s="72">
        <f t="shared" si="46"/>
        <v>44573</v>
      </c>
      <c r="S135" s="72">
        <f t="shared" si="37"/>
        <v>44583</v>
      </c>
      <c r="T135" s="73"/>
      <c r="U135" s="77"/>
      <c r="V135" s="47"/>
      <c r="W135" s="73"/>
      <c r="X135" s="73" t="s">
        <v>49</v>
      </c>
      <c r="Y135" s="74" t="s">
        <v>67</v>
      </c>
      <c r="Z135" s="61" t="s">
        <v>310</v>
      </c>
      <c r="AA135" s="60" t="s">
        <v>66</v>
      </c>
      <c r="AB135" s="138" t="s">
        <v>320</v>
      </c>
      <c r="AC135" s="76" t="s">
        <v>45</v>
      </c>
      <c r="AD135" s="77" t="s">
        <v>46</v>
      </c>
      <c r="AE135" s="77">
        <v>44593</v>
      </c>
      <c r="AF135" s="77">
        <v>44593</v>
      </c>
      <c r="AG135" s="72">
        <v>44926</v>
      </c>
      <c r="AH135" s="78">
        <v>2022</v>
      </c>
      <c r="AI135" s="47"/>
      <c r="AJ135" s="47"/>
      <c r="AK135" s="161"/>
      <c r="AL135" s="230"/>
      <c r="AM135" s="82"/>
      <c r="AN135" s="83"/>
      <c r="AO135" s="67"/>
      <c r="AP135" s="84"/>
      <c r="AQ135" s="84"/>
      <c r="AR135" s="85"/>
      <c r="AS135" s="86"/>
      <c r="AT135" s="87"/>
      <c r="AU135" s="68"/>
      <c r="AV135" s="88"/>
      <c r="AW135" s="89"/>
      <c r="AX135" s="90"/>
      <c r="AY135" s="90"/>
      <c r="AZ135" s="84"/>
      <c r="BA135" s="68"/>
      <c r="BB135" s="68"/>
      <c r="BC135" s="68"/>
      <c r="BD135" s="88"/>
      <c r="BE135" s="89"/>
      <c r="BF135" s="64"/>
      <c r="BG135" s="85"/>
      <c r="BH135" s="121"/>
      <c r="BI135" s="69"/>
      <c r="BJ135" s="65"/>
      <c r="BK135" s="91"/>
      <c r="BL135" s="92"/>
      <c r="BM135" s="90"/>
      <c r="BN135" s="66"/>
      <c r="BO135" s="82"/>
      <c r="BP135" s="93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</row>
    <row r="136" spans="1:87" s="36" customFormat="1" ht="45" customHeight="1">
      <c r="A136" s="47">
        <v>8</v>
      </c>
      <c r="B136" s="98" t="s">
        <v>565</v>
      </c>
      <c r="C136" s="47" t="s">
        <v>48</v>
      </c>
      <c r="D136" s="47" t="s">
        <v>48</v>
      </c>
      <c r="E136" s="246" t="s">
        <v>112</v>
      </c>
      <c r="F136" s="98" t="s">
        <v>351</v>
      </c>
      <c r="G136" s="58" t="s">
        <v>90</v>
      </c>
      <c r="H136" s="75" t="s">
        <v>291</v>
      </c>
      <c r="I136" s="115" t="s">
        <v>243</v>
      </c>
      <c r="J136" s="98" t="s">
        <v>144</v>
      </c>
      <c r="K136" s="246" t="s">
        <v>116</v>
      </c>
      <c r="L136" s="71" t="s">
        <v>105</v>
      </c>
      <c r="M136" s="54">
        <v>15.6</v>
      </c>
      <c r="N136" s="58">
        <f>M136*1.2</f>
        <v>18.72</v>
      </c>
      <c r="O136" s="60" t="s">
        <v>312</v>
      </c>
      <c r="P136" s="53" t="s">
        <v>68</v>
      </c>
      <c r="Q136" s="57" t="s">
        <v>308</v>
      </c>
      <c r="R136" s="72">
        <f t="shared" si="46"/>
        <v>44573</v>
      </c>
      <c r="S136" s="72">
        <f t="shared" si="37"/>
        <v>44583</v>
      </c>
      <c r="T136" s="73"/>
      <c r="U136" s="77"/>
      <c r="V136" s="47"/>
      <c r="W136" s="73"/>
      <c r="X136" s="73" t="s">
        <v>49</v>
      </c>
      <c r="Y136" s="74" t="s">
        <v>67</v>
      </c>
      <c r="Z136" s="61" t="s">
        <v>310</v>
      </c>
      <c r="AA136" s="60" t="s">
        <v>66</v>
      </c>
      <c r="AB136" s="138" t="s">
        <v>320</v>
      </c>
      <c r="AC136" s="76" t="s">
        <v>45</v>
      </c>
      <c r="AD136" s="77" t="s">
        <v>46</v>
      </c>
      <c r="AE136" s="77">
        <v>44593</v>
      </c>
      <c r="AF136" s="77">
        <v>44593</v>
      </c>
      <c r="AG136" s="72">
        <v>44926</v>
      </c>
      <c r="AH136" s="78">
        <v>2022</v>
      </c>
      <c r="AI136" s="47"/>
      <c r="AJ136" s="47"/>
      <c r="AK136" s="161"/>
      <c r="AL136" s="230"/>
      <c r="AM136" s="82"/>
      <c r="AN136" s="83"/>
      <c r="AO136" s="67"/>
      <c r="AP136" s="84"/>
      <c r="AQ136" s="84"/>
      <c r="AR136" s="85"/>
      <c r="AS136" s="86"/>
      <c r="AT136" s="87"/>
      <c r="AU136" s="68"/>
      <c r="AV136" s="88"/>
      <c r="AW136" s="89"/>
      <c r="AX136" s="90"/>
      <c r="AY136" s="90"/>
      <c r="AZ136" s="84"/>
      <c r="BA136" s="68"/>
      <c r="BB136" s="68"/>
      <c r="BC136" s="68"/>
      <c r="BD136" s="88"/>
      <c r="BE136" s="89"/>
      <c r="BF136" s="64"/>
      <c r="BG136" s="85"/>
      <c r="BH136" s="121"/>
      <c r="BI136" s="69"/>
      <c r="BJ136" s="65"/>
      <c r="BK136" s="91"/>
      <c r="BL136" s="92"/>
      <c r="BM136" s="90"/>
      <c r="BN136" s="66"/>
      <c r="BO136" s="82"/>
      <c r="BP136" s="93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</row>
    <row r="137" spans="1:87" s="36" customFormat="1" ht="45" customHeight="1">
      <c r="A137" s="47">
        <v>8</v>
      </c>
      <c r="B137" s="98" t="s">
        <v>565</v>
      </c>
      <c r="C137" s="47" t="s">
        <v>48</v>
      </c>
      <c r="D137" s="47" t="s">
        <v>48</v>
      </c>
      <c r="E137" s="246" t="s">
        <v>112</v>
      </c>
      <c r="F137" s="98" t="s">
        <v>352</v>
      </c>
      <c r="G137" s="71" t="s">
        <v>569</v>
      </c>
      <c r="H137" s="75" t="s">
        <v>297</v>
      </c>
      <c r="I137" s="115" t="s">
        <v>249</v>
      </c>
      <c r="J137" s="98" t="s">
        <v>144</v>
      </c>
      <c r="K137" s="246" t="s">
        <v>116</v>
      </c>
      <c r="L137" s="71" t="s">
        <v>105</v>
      </c>
      <c r="M137" s="54">
        <f t="shared" si="44"/>
        <v>3.6416666666666671</v>
      </c>
      <c r="N137" s="58">
        <v>4.37</v>
      </c>
      <c r="O137" s="60" t="s">
        <v>312</v>
      </c>
      <c r="P137" s="53" t="s">
        <v>68</v>
      </c>
      <c r="Q137" s="57" t="s">
        <v>308</v>
      </c>
      <c r="R137" s="72">
        <f>S137-3</f>
        <v>44549</v>
      </c>
      <c r="S137" s="72">
        <f t="shared" si="37"/>
        <v>44552</v>
      </c>
      <c r="T137" s="73"/>
      <c r="U137" s="77"/>
      <c r="V137" s="47"/>
      <c r="W137" s="73"/>
      <c r="X137" s="73" t="s">
        <v>49</v>
      </c>
      <c r="Y137" s="74" t="s">
        <v>67</v>
      </c>
      <c r="Z137" s="61" t="s">
        <v>310</v>
      </c>
      <c r="AA137" s="60" t="s">
        <v>66</v>
      </c>
      <c r="AB137" s="138" t="s">
        <v>320</v>
      </c>
      <c r="AC137" s="76" t="s">
        <v>45</v>
      </c>
      <c r="AD137" s="77" t="s">
        <v>46</v>
      </c>
      <c r="AE137" s="77">
        <v>44562</v>
      </c>
      <c r="AF137" s="77">
        <v>44562</v>
      </c>
      <c r="AG137" s="72">
        <v>44742</v>
      </c>
      <c r="AH137" s="78">
        <v>2022</v>
      </c>
      <c r="AI137" s="47"/>
      <c r="AJ137" s="47"/>
      <c r="AK137" s="161"/>
      <c r="AL137" s="230"/>
      <c r="AM137" s="82"/>
      <c r="AN137" s="83"/>
      <c r="AO137" s="67"/>
      <c r="AP137" s="84"/>
      <c r="AQ137" s="84"/>
      <c r="AR137" s="85"/>
      <c r="AS137" s="86"/>
      <c r="AT137" s="87"/>
      <c r="AU137" s="68"/>
      <c r="AV137" s="88"/>
      <c r="AW137" s="89"/>
      <c r="AX137" s="90"/>
      <c r="AY137" s="90"/>
      <c r="AZ137" s="84"/>
      <c r="BA137" s="68"/>
      <c r="BB137" s="68"/>
      <c r="BC137" s="68"/>
      <c r="BD137" s="88"/>
      <c r="BE137" s="89"/>
      <c r="BF137" s="64"/>
      <c r="BG137" s="85"/>
      <c r="BH137" s="121"/>
      <c r="BI137" s="69"/>
      <c r="BJ137" s="65"/>
      <c r="BK137" s="91"/>
      <c r="BL137" s="92"/>
      <c r="BM137" s="90"/>
      <c r="BN137" s="66"/>
      <c r="BO137" s="82"/>
      <c r="BP137" s="93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</row>
    <row r="138" spans="1:87" s="36" customFormat="1" ht="45" customHeight="1">
      <c r="A138" s="47">
        <v>8</v>
      </c>
      <c r="B138" s="98" t="s">
        <v>565</v>
      </c>
      <c r="C138" s="47" t="s">
        <v>48</v>
      </c>
      <c r="D138" s="47" t="s">
        <v>48</v>
      </c>
      <c r="E138" s="246" t="s">
        <v>112</v>
      </c>
      <c r="F138" s="98" t="s">
        <v>353</v>
      </c>
      <c r="G138" s="71" t="s">
        <v>570</v>
      </c>
      <c r="H138" s="116" t="s">
        <v>297</v>
      </c>
      <c r="I138" s="128" t="s">
        <v>249</v>
      </c>
      <c r="J138" s="98" t="s">
        <v>144</v>
      </c>
      <c r="K138" s="246" t="s">
        <v>116</v>
      </c>
      <c r="L138" s="71" t="s">
        <v>105</v>
      </c>
      <c r="M138" s="54">
        <f t="shared" si="44"/>
        <v>3.6416666666666671</v>
      </c>
      <c r="N138" s="58">
        <v>4.37</v>
      </c>
      <c r="O138" s="60" t="s">
        <v>312</v>
      </c>
      <c r="P138" s="53" t="s">
        <v>68</v>
      </c>
      <c r="Q138" s="57" t="s">
        <v>308</v>
      </c>
      <c r="R138" s="72">
        <f t="shared" si="46"/>
        <v>44723</v>
      </c>
      <c r="S138" s="72">
        <f t="shared" si="37"/>
        <v>44733</v>
      </c>
      <c r="T138" s="73"/>
      <c r="U138" s="77"/>
      <c r="V138" s="47"/>
      <c r="W138" s="73"/>
      <c r="X138" s="73" t="s">
        <v>49</v>
      </c>
      <c r="Y138" s="74" t="s">
        <v>67</v>
      </c>
      <c r="Z138" s="61" t="s">
        <v>310</v>
      </c>
      <c r="AA138" s="60" t="s">
        <v>66</v>
      </c>
      <c r="AB138" s="138" t="s">
        <v>320</v>
      </c>
      <c r="AC138" s="76" t="s">
        <v>45</v>
      </c>
      <c r="AD138" s="77" t="s">
        <v>46</v>
      </c>
      <c r="AE138" s="77">
        <v>44743</v>
      </c>
      <c r="AF138" s="77">
        <v>44743</v>
      </c>
      <c r="AG138" s="72">
        <v>44926</v>
      </c>
      <c r="AH138" s="78">
        <v>2022</v>
      </c>
      <c r="AI138" s="47"/>
      <c r="AJ138" s="47"/>
      <c r="AK138" s="161"/>
      <c r="AL138" s="230"/>
      <c r="AM138" s="82"/>
      <c r="AN138" s="83"/>
      <c r="AO138" s="67"/>
      <c r="AP138" s="84"/>
      <c r="AQ138" s="84"/>
      <c r="AR138" s="85"/>
      <c r="AS138" s="86"/>
      <c r="AT138" s="87"/>
      <c r="AU138" s="68"/>
      <c r="AV138" s="88"/>
      <c r="AW138" s="89"/>
      <c r="AX138" s="90"/>
      <c r="AY138" s="90"/>
      <c r="AZ138" s="84"/>
      <c r="BA138" s="68"/>
      <c r="BB138" s="68"/>
      <c r="BC138" s="68"/>
      <c r="BD138" s="88"/>
      <c r="BE138" s="89"/>
      <c r="BF138" s="64"/>
      <c r="BG138" s="85"/>
      <c r="BH138" s="121"/>
      <c r="BI138" s="69"/>
      <c r="BJ138" s="65"/>
      <c r="BK138" s="91"/>
      <c r="BL138" s="92"/>
      <c r="BM138" s="90"/>
      <c r="BN138" s="66"/>
      <c r="BO138" s="82"/>
      <c r="BP138" s="93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</row>
    <row r="139" spans="1:87" s="36" customFormat="1" ht="45" customHeight="1">
      <c r="A139" s="47">
        <v>8</v>
      </c>
      <c r="B139" s="98" t="s">
        <v>565</v>
      </c>
      <c r="C139" s="47" t="s">
        <v>48</v>
      </c>
      <c r="D139" s="47" t="s">
        <v>48</v>
      </c>
      <c r="E139" s="246" t="s">
        <v>112</v>
      </c>
      <c r="F139" s="98" t="s">
        <v>354</v>
      </c>
      <c r="G139" s="246" t="s">
        <v>91</v>
      </c>
      <c r="H139" s="75" t="s">
        <v>291</v>
      </c>
      <c r="I139" s="115" t="s">
        <v>243</v>
      </c>
      <c r="J139" s="98" t="s">
        <v>144</v>
      </c>
      <c r="K139" s="246" t="s">
        <v>116</v>
      </c>
      <c r="L139" s="71" t="s">
        <v>105</v>
      </c>
      <c r="M139" s="54">
        <v>5.72</v>
      </c>
      <c r="N139" s="55">
        <f>M139*1.2</f>
        <v>6.8639999999999999</v>
      </c>
      <c r="O139" s="60" t="s">
        <v>312</v>
      </c>
      <c r="P139" s="53" t="s">
        <v>68</v>
      </c>
      <c r="Q139" s="57" t="s">
        <v>308</v>
      </c>
      <c r="R139" s="72">
        <f t="shared" si="46"/>
        <v>44573</v>
      </c>
      <c r="S139" s="72">
        <f>AE139-10</f>
        <v>44583</v>
      </c>
      <c r="T139" s="73"/>
      <c r="U139" s="77"/>
      <c r="V139" s="47"/>
      <c r="W139" s="73"/>
      <c r="X139" s="73" t="s">
        <v>49</v>
      </c>
      <c r="Y139" s="74" t="s">
        <v>67</v>
      </c>
      <c r="Z139" s="61" t="s">
        <v>310</v>
      </c>
      <c r="AA139" s="60" t="s">
        <v>66</v>
      </c>
      <c r="AB139" s="138" t="s">
        <v>320</v>
      </c>
      <c r="AC139" s="76" t="s">
        <v>45</v>
      </c>
      <c r="AD139" s="77" t="s">
        <v>46</v>
      </c>
      <c r="AE139" s="77">
        <v>44593</v>
      </c>
      <c r="AF139" s="77">
        <v>44593</v>
      </c>
      <c r="AG139" s="72">
        <v>44926</v>
      </c>
      <c r="AH139" s="78">
        <v>2022</v>
      </c>
      <c r="AI139" s="79"/>
      <c r="AJ139" s="79"/>
      <c r="AK139" s="223"/>
      <c r="AL139" s="230"/>
      <c r="AM139" s="82"/>
      <c r="AN139" s="83"/>
      <c r="AO139" s="67"/>
      <c r="AP139" s="84"/>
      <c r="AQ139" s="84"/>
      <c r="AR139" s="85"/>
      <c r="AS139" s="86"/>
      <c r="AT139" s="87"/>
      <c r="AU139" s="68"/>
      <c r="AV139" s="88"/>
      <c r="AW139" s="89"/>
      <c r="AX139" s="90"/>
      <c r="AY139" s="90"/>
      <c r="AZ139" s="84"/>
      <c r="BA139" s="68"/>
      <c r="BB139" s="68"/>
      <c r="BC139" s="68"/>
      <c r="BD139" s="88"/>
      <c r="BE139" s="89"/>
      <c r="BF139" s="64"/>
      <c r="BG139" s="85"/>
      <c r="BH139" s="121"/>
      <c r="BI139" s="69"/>
      <c r="BJ139" s="65"/>
      <c r="BK139" s="91"/>
      <c r="BL139" s="92"/>
      <c r="BM139" s="90"/>
      <c r="BN139" s="66"/>
      <c r="BO139" s="82"/>
      <c r="BP139" s="93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</row>
    <row r="140" spans="1:87" s="36" customFormat="1" ht="45" customHeight="1">
      <c r="A140" s="47">
        <v>8</v>
      </c>
      <c r="B140" s="98" t="s">
        <v>565</v>
      </c>
      <c r="C140" s="47" t="s">
        <v>48</v>
      </c>
      <c r="D140" s="47" t="s">
        <v>48</v>
      </c>
      <c r="E140" s="246" t="s">
        <v>50</v>
      </c>
      <c r="F140" s="98" t="s">
        <v>355</v>
      </c>
      <c r="G140" s="149" t="s">
        <v>92</v>
      </c>
      <c r="H140" s="118" t="s">
        <v>282</v>
      </c>
      <c r="I140" s="129" t="s">
        <v>250</v>
      </c>
      <c r="J140" s="98" t="s">
        <v>144</v>
      </c>
      <c r="K140" s="246" t="s">
        <v>117</v>
      </c>
      <c r="L140" s="71" t="s">
        <v>105</v>
      </c>
      <c r="M140" s="54">
        <f t="shared" si="44"/>
        <v>24.5</v>
      </c>
      <c r="N140" s="55">
        <v>29.4</v>
      </c>
      <c r="O140" s="60" t="s">
        <v>312</v>
      </c>
      <c r="P140" s="53" t="s">
        <v>68</v>
      </c>
      <c r="Q140" s="57" t="s">
        <v>308</v>
      </c>
      <c r="R140" s="72">
        <f t="shared" si="46"/>
        <v>44846</v>
      </c>
      <c r="S140" s="72">
        <f t="shared" si="37"/>
        <v>44856</v>
      </c>
      <c r="T140" s="73"/>
      <c r="U140" s="74"/>
      <c r="V140" s="47"/>
      <c r="W140" s="73"/>
      <c r="X140" s="73" t="s">
        <v>70</v>
      </c>
      <c r="Y140" s="74" t="s">
        <v>67</v>
      </c>
      <c r="Z140" s="61" t="s">
        <v>146</v>
      </c>
      <c r="AA140" s="75" t="s">
        <v>66</v>
      </c>
      <c r="AB140" s="138" t="s">
        <v>320</v>
      </c>
      <c r="AC140" s="76" t="s">
        <v>45</v>
      </c>
      <c r="AD140" s="77" t="s">
        <v>46</v>
      </c>
      <c r="AE140" s="77">
        <v>44866</v>
      </c>
      <c r="AF140" s="77">
        <v>44866</v>
      </c>
      <c r="AG140" s="72">
        <v>44926</v>
      </c>
      <c r="AH140" s="78">
        <v>2022</v>
      </c>
      <c r="AI140" s="47"/>
      <c r="AJ140" s="47"/>
      <c r="AK140" s="161"/>
      <c r="AL140" s="230"/>
      <c r="AM140" s="82"/>
      <c r="AN140" s="83"/>
      <c r="AO140" s="67"/>
      <c r="AP140" s="84"/>
      <c r="AQ140" s="84"/>
      <c r="AR140" s="85"/>
      <c r="AS140" s="86"/>
      <c r="AT140" s="87"/>
      <c r="AU140" s="68"/>
      <c r="AV140" s="88"/>
      <c r="AW140" s="89"/>
      <c r="AX140" s="90"/>
      <c r="AY140" s="90"/>
      <c r="AZ140" s="84"/>
      <c r="BA140" s="68"/>
      <c r="BB140" s="68"/>
      <c r="BC140" s="68"/>
      <c r="BD140" s="88"/>
      <c r="BE140" s="89"/>
      <c r="BF140" s="64"/>
      <c r="BG140" s="85"/>
      <c r="BH140" s="121"/>
      <c r="BI140" s="69"/>
      <c r="BJ140" s="65"/>
      <c r="BK140" s="91"/>
      <c r="BL140" s="92"/>
      <c r="BM140" s="90"/>
      <c r="BN140" s="66"/>
      <c r="BO140" s="82"/>
      <c r="BP140" s="93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</row>
    <row r="141" spans="1:87" s="36" customFormat="1" ht="45" customHeight="1">
      <c r="A141" s="47">
        <v>8</v>
      </c>
      <c r="B141" s="98" t="s">
        <v>565</v>
      </c>
      <c r="C141" s="47" t="s">
        <v>48</v>
      </c>
      <c r="D141" s="47" t="s">
        <v>48</v>
      </c>
      <c r="E141" s="246" t="s">
        <v>50</v>
      </c>
      <c r="F141" s="98" t="s">
        <v>356</v>
      </c>
      <c r="G141" s="71" t="s">
        <v>141</v>
      </c>
      <c r="H141" s="118" t="s">
        <v>298</v>
      </c>
      <c r="I141" s="119" t="s">
        <v>251</v>
      </c>
      <c r="J141" s="98" t="s">
        <v>144</v>
      </c>
      <c r="K141" s="246" t="s">
        <v>116</v>
      </c>
      <c r="L141" s="71" t="s">
        <v>105</v>
      </c>
      <c r="M141" s="54">
        <v>12.46</v>
      </c>
      <c r="N141" s="55">
        <f>M141*1.2</f>
        <v>14.952</v>
      </c>
      <c r="O141" s="60" t="s">
        <v>312</v>
      </c>
      <c r="P141" s="53" t="s">
        <v>68</v>
      </c>
      <c r="Q141" s="57" t="s">
        <v>308</v>
      </c>
      <c r="R141" s="72">
        <f t="shared" si="46"/>
        <v>44693</v>
      </c>
      <c r="S141" s="72">
        <f t="shared" si="37"/>
        <v>44703</v>
      </c>
      <c r="T141" s="73"/>
      <c r="U141" s="74"/>
      <c r="V141" s="47"/>
      <c r="W141" s="73"/>
      <c r="X141" s="73" t="s">
        <v>70</v>
      </c>
      <c r="Y141" s="74" t="s">
        <v>67</v>
      </c>
      <c r="Z141" s="61" t="s">
        <v>146</v>
      </c>
      <c r="AA141" s="75" t="s">
        <v>66</v>
      </c>
      <c r="AB141" s="138" t="s">
        <v>320</v>
      </c>
      <c r="AC141" s="76" t="s">
        <v>45</v>
      </c>
      <c r="AD141" s="77" t="s">
        <v>46</v>
      </c>
      <c r="AE141" s="81">
        <v>44713</v>
      </c>
      <c r="AF141" s="81">
        <v>44713</v>
      </c>
      <c r="AG141" s="72">
        <v>44926</v>
      </c>
      <c r="AH141" s="78">
        <v>2022</v>
      </c>
      <c r="AI141" s="47"/>
      <c r="AJ141" s="47"/>
      <c r="AK141" s="161"/>
      <c r="AL141" s="230"/>
      <c r="AM141" s="82"/>
      <c r="AN141" s="83"/>
      <c r="AO141" s="67"/>
      <c r="AP141" s="84"/>
      <c r="AQ141" s="84"/>
      <c r="AR141" s="85"/>
      <c r="AS141" s="86"/>
      <c r="AT141" s="87"/>
      <c r="AU141" s="68"/>
      <c r="AV141" s="88"/>
      <c r="AW141" s="89"/>
      <c r="AX141" s="90"/>
      <c r="AY141" s="90"/>
      <c r="AZ141" s="84"/>
      <c r="BA141" s="68"/>
      <c r="BB141" s="68"/>
      <c r="BC141" s="68"/>
      <c r="BD141" s="88"/>
      <c r="BE141" s="89"/>
      <c r="BF141" s="64"/>
      <c r="BG141" s="85"/>
      <c r="BH141" s="121"/>
      <c r="BI141" s="69"/>
      <c r="BJ141" s="65"/>
      <c r="BK141" s="91"/>
      <c r="BL141" s="92"/>
      <c r="BM141" s="90"/>
      <c r="BN141" s="66"/>
      <c r="BO141" s="82"/>
      <c r="BP141" s="93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</row>
    <row r="142" spans="1:87" s="36" customFormat="1" ht="45" customHeight="1">
      <c r="A142" s="47">
        <v>8</v>
      </c>
      <c r="B142" s="98" t="s">
        <v>565</v>
      </c>
      <c r="C142" s="47" t="s">
        <v>48</v>
      </c>
      <c r="D142" s="47" t="s">
        <v>48</v>
      </c>
      <c r="E142" s="246" t="s">
        <v>50</v>
      </c>
      <c r="F142" s="98" t="s">
        <v>357</v>
      </c>
      <c r="G142" s="71" t="s">
        <v>315</v>
      </c>
      <c r="H142" s="118" t="s">
        <v>327</v>
      </c>
      <c r="I142" s="119" t="s">
        <v>328</v>
      </c>
      <c r="J142" s="98" t="s">
        <v>144</v>
      </c>
      <c r="K142" s="246" t="s">
        <v>116</v>
      </c>
      <c r="L142" s="71" t="s">
        <v>105</v>
      </c>
      <c r="M142" s="54">
        <f t="shared" si="44"/>
        <v>53.75</v>
      </c>
      <c r="N142" s="55">
        <v>64.5</v>
      </c>
      <c r="O142" s="60" t="s">
        <v>312</v>
      </c>
      <c r="P142" s="53" t="s">
        <v>68</v>
      </c>
      <c r="Q142" s="57" t="s">
        <v>308</v>
      </c>
      <c r="R142" s="72">
        <f t="shared" si="46"/>
        <v>44601</v>
      </c>
      <c r="S142" s="72">
        <f t="shared" si="37"/>
        <v>44611</v>
      </c>
      <c r="T142" s="73"/>
      <c r="U142" s="74"/>
      <c r="V142" s="47"/>
      <c r="W142" s="73"/>
      <c r="X142" s="73" t="s">
        <v>70</v>
      </c>
      <c r="Y142" s="74" t="s">
        <v>67</v>
      </c>
      <c r="Z142" s="61" t="s">
        <v>146</v>
      </c>
      <c r="AA142" s="75" t="s">
        <v>66</v>
      </c>
      <c r="AB142" s="138" t="s">
        <v>320</v>
      </c>
      <c r="AC142" s="76" t="s">
        <v>45</v>
      </c>
      <c r="AD142" s="77" t="s">
        <v>46</v>
      </c>
      <c r="AE142" s="77">
        <v>44621</v>
      </c>
      <c r="AF142" s="77">
        <v>44621</v>
      </c>
      <c r="AG142" s="72">
        <v>44926</v>
      </c>
      <c r="AH142" s="78">
        <v>2022</v>
      </c>
      <c r="AI142" s="47"/>
      <c r="AJ142" s="47"/>
      <c r="AK142" s="161"/>
      <c r="AL142" s="230"/>
      <c r="AM142" s="82"/>
      <c r="AN142" s="83"/>
      <c r="AO142" s="67"/>
      <c r="AP142" s="84"/>
      <c r="AQ142" s="84"/>
      <c r="AR142" s="85"/>
      <c r="AS142" s="86"/>
      <c r="AT142" s="87"/>
      <c r="AU142" s="68"/>
      <c r="AV142" s="88"/>
      <c r="AW142" s="89"/>
      <c r="AX142" s="90"/>
      <c r="AY142" s="90"/>
      <c r="AZ142" s="84"/>
      <c r="BA142" s="68"/>
      <c r="BB142" s="68"/>
      <c r="BC142" s="68"/>
      <c r="BD142" s="88"/>
      <c r="BE142" s="89"/>
      <c r="BF142" s="64"/>
      <c r="BG142" s="85"/>
      <c r="BH142" s="121"/>
      <c r="BI142" s="69"/>
      <c r="BJ142" s="65"/>
      <c r="BK142" s="91"/>
      <c r="BL142" s="92"/>
      <c r="BM142" s="90"/>
      <c r="BN142" s="66"/>
      <c r="BO142" s="82"/>
      <c r="BP142" s="93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</row>
    <row r="143" spans="1:87" s="36" customFormat="1" ht="45" customHeight="1">
      <c r="A143" s="47">
        <v>8</v>
      </c>
      <c r="B143" s="98" t="s">
        <v>565</v>
      </c>
      <c r="C143" s="47" t="s">
        <v>48</v>
      </c>
      <c r="D143" s="47" t="s">
        <v>48</v>
      </c>
      <c r="E143" s="246" t="s">
        <v>112</v>
      </c>
      <c r="F143" s="98" t="s">
        <v>358</v>
      </c>
      <c r="G143" s="71" t="s">
        <v>319</v>
      </c>
      <c r="H143" s="118" t="s">
        <v>299</v>
      </c>
      <c r="I143" s="61" t="s">
        <v>252</v>
      </c>
      <c r="J143" s="98" t="s">
        <v>144</v>
      </c>
      <c r="K143" s="246" t="s">
        <v>116</v>
      </c>
      <c r="L143" s="71" t="s">
        <v>105</v>
      </c>
      <c r="M143" s="54">
        <v>6.86</v>
      </c>
      <c r="N143" s="55">
        <f>M143*1.2</f>
        <v>8.2319999999999993</v>
      </c>
      <c r="O143" s="60" t="s">
        <v>312</v>
      </c>
      <c r="P143" s="53" t="s">
        <v>68</v>
      </c>
      <c r="Q143" s="57" t="s">
        <v>308</v>
      </c>
      <c r="R143" s="72">
        <f t="shared" si="46"/>
        <v>44651</v>
      </c>
      <c r="S143" s="72">
        <f t="shared" si="37"/>
        <v>44661</v>
      </c>
      <c r="T143" s="73"/>
      <c r="U143" s="74"/>
      <c r="V143" s="47"/>
      <c r="W143" s="73"/>
      <c r="X143" s="73" t="s">
        <v>49</v>
      </c>
      <c r="Y143" s="74" t="s">
        <v>67</v>
      </c>
      <c r="Z143" s="61" t="s">
        <v>310</v>
      </c>
      <c r="AA143" s="60" t="s">
        <v>66</v>
      </c>
      <c r="AB143" s="138" t="s">
        <v>320</v>
      </c>
      <c r="AC143" s="76" t="s">
        <v>45</v>
      </c>
      <c r="AD143" s="77" t="s">
        <v>46</v>
      </c>
      <c r="AE143" s="77">
        <v>44671</v>
      </c>
      <c r="AF143" s="77">
        <v>44671</v>
      </c>
      <c r="AG143" s="72">
        <v>44834</v>
      </c>
      <c r="AH143" s="78">
        <v>2022</v>
      </c>
      <c r="AI143" s="47"/>
      <c r="AJ143" s="47"/>
      <c r="AK143" s="161"/>
      <c r="AL143" s="230"/>
      <c r="AM143" s="82"/>
      <c r="AN143" s="83"/>
      <c r="AO143" s="67"/>
      <c r="AP143" s="84"/>
      <c r="AQ143" s="84"/>
      <c r="AR143" s="85"/>
      <c r="AS143" s="86"/>
      <c r="AT143" s="87"/>
      <c r="AU143" s="68"/>
      <c r="AV143" s="88"/>
      <c r="AW143" s="89"/>
      <c r="AX143" s="90"/>
      <c r="AY143" s="90"/>
      <c r="AZ143" s="84"/>
      <c r="BA143" s="68"/>
      <c r="BB143" s="68"/>
      <c r="BC143" s="68"/>
      <c r="BD143" s="88"/>
      <c r="BE143" s="89"/>
      <c r="BF143" s="64"/>
      <c r="BG143" s="85"/>
      <c r="BH143" s="121"/>
      <c r="BI143" s="69"/>
      <c r="BJ143" s="65"/>
      <c r="BK143" s="91"/>
      <c r="BL143" s="92"/>
      <c r="BM143" s="90"/>
      <c r="BN143" s="66"/>
      <c r="BO143" s="82"/>
      <c r="BP143" s="93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</row>
    <row r="144" spans="1:87" s="36" customFormat="1" ht="45" customHeight="1">
      <c r="A144" s="47">
        <v>8</v>
      </c>
      <c r="B144" s="98" t="s">
        <v>565</v>
      </c>
      <c r="C144" s="47" t="s">
        <v>48</v>
      </c>
      <c r="D144" s="47" t="s">
        <v>48</v>
      </c>
      <c r="E144" s="246" t="s">
        <v>50</v>
      </c>
      <c r="F144" s="98" t="s">
        <v>359</v>
      </c>
      <c r="G144" s="71" t="s">
        <v>128</v>
      </c>
      <c r="H144" s="118" t="s">
        <v>299</v>
      </c>
      <c r="I144" s="119" t="s">
        <v>254</v>
      </c>
      <c r="J144" s="98" t="s">
        <v>144</v>
      </c>
      <c r="K144" s="246" t="s">
        <v>116</v>
      </c>
      <c r="L144" s="71" t="s">
        <v>105</v>
      </c>
      <c r="M144" s="54">
        <v>20.82</v>
      </c>
      <c r="N144" s="55">
        <f>M144*1.2</f>
        <v>24.983999999999998</v>
      </c>
      <c r="O144" s="60" t="s">
        <v>312</v>
      </c>
      <c r="P144" s="53" t="s">
        <v>68</v>
      </c>
      <c r="Q144" s="57" t="s">
        <v>308</v>
      </c>
      <c r="R144" s="72">
        <f t="shared" si="46"/>
        <v>44632</v>
      </c>
      <c r="S144" s="72">
        <f t="shared" si="37"/>
        <v>44642</v>
      </c>
      <c r="T144" s="73"/>
      <c r="U144" s="74"/>
      <c r="V144" s="47"/>
      <c r="W144" s="73"/>
      <c r="X144" s="73" t="s">
        <v>70</v>
      </c>
      <c r="Y144" s="74" t="s">
        <v>67</v>
      </c>
      <c r="Z144" s="61" t="s">
        <v>146</v>
      </c>
      <c r="AA144" s="75" t="s">
        <v>66</v>
      </c>
      <c r="AB144" s="138" t="s">
        <v>320</v>
      </c>
      <c r="AC144" s="76" t="s">
        <v>45</v>
      </c>
      <c r="AD144" s="77" t="s">
        <v>46</v>
      </c>
      <c r="AE144" s="72">
        <v>44652</v>
      </c>
      <c r="AF144" s="72">
        <v>44652</v>
      </c>
      <c r="AG144" s="72">
        <v>44742</v>
      </c>
      <c r="AH144" s="78">
        <v>2022</v>
      </c>
      <c r="AI144" s="47"/>
      <c r="AJ144" s="47"/>
      <c r="AK144" s="161"/>
      <c r="AL144" s="66"/>
      <c r="AM144" s="82"/>
      <c r="AN144" s="83"/>
      <c r="AO144" s="67"/>
      <c r="AP144" s="84"/>
      <c r="AQ144" s="84"/>
      <c r="AR144" s="85"/>
      <c r="AS144" s="86"/>
      <c r="AT144" s="87"/>
      <c r="AU144" s="68"/>
      <c r="AV144" s="88"/>
      <c r="AW144" s="89"/>
      <c r="AX144" s="90"/>
      <c r="AY144" s="90"/>
      <c r="AZ144" s="84"/>
      <c r="BA144" s="68"/>
      <c r="BB144" s="68"/>
      <c r="BC144" s="68"/>
      <c r="BD144" s="88"/>
      <c r="BE144" s="89"/>
      <c r="BF144" s="64"/>
      <c r="BG144" s="85"/>
      <c r="BH144" s="121"/>
      <c r="BI144" s="69"/>
      <c r="BJ144" s="65"/>
      <c r="BK144" s="91"/>
      <c r="BL144" s="92"/>
      <c r="BM144" s="90"/>
      <c r="BN144" s="66"/>
      <c r="BO144" s="82"/>
      <c r="BP144" s="93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</row>
    <row r="145" spans="1:91" s="36" customFormat="1" ht="45" customHeight="1">
      <c r="A145" s="47">
        <v>8</v>
      </c>
      <c r="B145" s="98" t="s">
        <v>565</v>
      </c>
      <c r="C145" s="47" t="s">
        <v>48</v>
      </c>
      <c r="D145" s="47" t="s">
        <v>48</v>
      </c>
      <c r="E145" s="246" t="s">
        <v>50</v>
      </c>
      <c r="F145" s="98" t="s">
        <v>360</v>
      </c>
      <c r="G145" s="71" t="s">
        <v>111</v>
      </c>
      <c r="H145" s="118" t="s">
        <v>255</v>
      </c>
      <c r="I145" s="61" t="s">
        <v>255</v>
      </c>
      <c r="J145" s="98" t="s">
        <v>144</v>
      </c>
      <c r="K145" s="246" t="s">
        <v>116</v>
      </c>
      <c r="L145" s="71" t="s">
        <v>105</v>
      </c>
      <c r="M145" s="54">
        <v>82.491</v>
      </c>
      <c r="N145" s="55">
        <f>M145*1.2</f>
        <v>98.989199999999997</v>
      </c>
      <c r="O145" s="60" t="s">
        <v>312</v>
      </c>
      <c r="P145" s="53" t="s">
        <v>68</v>
      </c>
      <c r="Q145" s="57" t="s">
        <v>419</v>
      </c>
      <c r="R145" s="72">
        <f t="shared" si="46"/>
        <v>44632</v>
      </c>
      <c r="S145" s="72">
        <f t="shared" si="37"/>
        <v>44642</v>
      </c>
      <c r="T145" s="73"/>
      <c r="U145" s="74"/>
      <c r="V145" s="47"/>
      <c r="W145" s="73"/>
      <c r="X145" s="73" t="s">
        <v>70</v>
      </c>
      <c r="Y145" s="74" t="s">
        <v>67</v>
      </c>
      <c r="Z145" s="61" t="s">
        <v>146</v>
      </c>
      <c r="AA145" s="75" t="s">
        <v>66</v>
      </c>
      <c r="AB145" s="138" t="s">
        <v>320</v>
      </c>
      <c r="AC145" s="76" t="s">
        <v>45</v>
      </c>
      <c r="AD145" s="77" t="s">
        <v>46</v>
      </c>
      <c r="AE145" s="77">
        <v>44652</v>
      </c>
      <c r="AF145" s="77">
        <v>44652</v>
      </c>
      <c r="AG145" s="72">
        <v>44742</v>
      </c>
      <c r="AH145" s="78">
        <v>2022</v>
      </c>
      <c r="AI145" s="47"/>
      <c r="AJ145" s="47"/>
      <c r="AK145" s="161"/>
      <c r="AL145" s="230"/>
      <c r="AM145" s="82"/>
      <c r="AN145" s="83"/>
      <c r="AO145" s="67"/>
      <c r="AP145" s="84"/>
      <c r="AQ145" s="84"/>
      <c r="AR145" s="85"/>
      <c r="AS145" s="86"/>
      <c r="AT145" s="87"/>
      <c r="AU145" s="68"/>
      <c r="AV145" s="88"/>
      <c r="AW145" s="89"/>
      <c r="AX145" s="90"/>
      <c r="AY145" s="90"/>
      <c r="AZ145" s="84"/>
      <c r="BA145" s="68"/>
      <c r="BB145" s="68"/>
      <c r="BC145" s="68"/>
      <c r="BD145" s="88"/>
      <c r="BE145" s="89"/>
      <c r="BF145" s="64"/>
      <c r="BG145" s="85"/>
      <c r="BH145" s="121"/>
      <c r="BI145" s="69"/>
      <c r="BJ145" s="65"/>
      <c r="BK145" s="91"/>
      <c r="BL145" s="92"/>
      <c r="BM145" s="90"/>
      <c r="BN145" s="66"/>
      <c r="BO145" s="82"/>
      <c r="BP145" s="93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</row>
    <row r="146" spans="1:91" s="36" customFormat="1" ht="74.25" customHeight="1">
      <c r="A146" s="47" t="s">
        <v>142</v>
      </c>
      <c r="B146" s="98" t="s">
        <v>565</v>
      </c>
      <c r="C146" s="47" t="s">
        <v>48</v>
      </c>
      <c r="D146" s="47" t="s">
        <v>48</v>
      </c>
      <c r="E146" s="246" t="s">
        <v>112</v>
      </c>
      <c r="F146" s="98" t="s">
        <v>361</v>
      </c>
      <c r="G146" s="71" t="s">
        <v>551</v>
      </c>
      <c r="H146" s="116" t="s">
        <v>268</v>
      </c>
      <c r="I146" s="61" t="s">
        <v>258</v>
      </c>
      <c r="J146" s="98" t="s">
        <v>144</v>
      </c>
      <c r="K146" s="246" t="s">
        <v>116</v>
      </c>
      <c r="L146" s="71" t="s">
        <v>105</v>
      </c>
      <c r="M146" s="54">
        <v>7.5</v>
      </c>
      <c r="N146" s="58">
        <v>7.5</v>
      </c>
      <c r="O146" s="60" t="s">
        <v>312</v>
      </c>
      <c r="P146" s="53" t="s">
        <v>68</v>
      </c>
      <c r="Q146" s="57" t="s">
        <v>308</v>
      </c>
      <c r="R146" s="72">
        <f>S146-12</f>
        <v>44844</v>
      </c>
      <c r="S146" s="72">
        <f t="shared" si="37"/>
        <v>44856</v>
      </c>
      <c r="T146" s="73"/>
      <c r="U146" s="129"/>
      <c r="V146" s="47"/>
      <c r="W146" s="47"/>
      <c r="X146" s="73" t="s">
        <v>49</v>
      </c>
      <c r="Y146" s="74" t="s">
        <v>67</v>
      </c>
      <c r="Z146" s="61" t="s">
        <v>145</v>
      </c>
      <c r="AA146" s="60" t="s">
        <v>66</v>
      </c>
      <c r="AB146" s="138" t="s">
        <v>320</v>
      </c>
      <c r="AC146" s="76" t="s">
        <v>45</v>
      </c>
      <c r="AD146" s="77" t="s">
        <v>46</v>
      </c>
      <c r="AE146" s="77">
        <v>44866</v>
      </c>
      <c r="AF146" s="77">
        <v>44866</v>
      </c>
      <c r="AG146" s="72">
        <v>44926</v>
      </c>
      <c r="AH146" s="78">
        <v>2022</v>
      </c>
      <c r="AI146" s="79"/>
      <c r="AJ146" s="79"/>
      <c r="AK146" s="223"/>
      <c r="AL146" s="230"/>
      <c r="AM146" s="82"/>
      <c r="AN146" s="83"/>
      <c r="AO146" s="67"/>
      <c r="AP146" s="84"/>
      <c r="AQ146" s="84"/>
      <c r="AR146" s="85"/>
      <c r="AS146" s="86"/>
      <c r="AT146" s="87"/>
      <c r="AU146" s="68"/>
      <c r="AV146" s="88"/>
      <c r="AW146" s="89"/>
      <c r="AX146" s="90"/>
      <c r="AY146" s="90"/>
      <c r="AZ146" s="84"/>
      <c r="BA146" s="68"/>
      <c r="BB146" s="68"/>
      <c r="BC146" s="68"/>
      <c r="BD146" s="88"/>
      <c r="BE146" s="89"/>
      <c r="BF146" s="64"/>
      <c r="BG146" s="85"/>
      <c r="BH146" s="121"/>
      <c r="BI146" s="69"/>
      <c r="BJ146" s="65"/>
      <c r="BK146" s="91"/>
      <c r="BL146" s="92"/>
      <c r="BM146" s="90"/>
      <c r="BN146" s="66"/>
      <c r="BO146" s="82"/>
      <c r="BP146" s="93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</row>
    <row r="147" spans="1:91" s="36" customFormat="1" ht="45" customHeight="1">
      <c r="A147" s="47">
        <v>8</v>
      </c>
      <c r="B147" s="98" t="s">
        <v>565</v>
      </c>
      <c r="C147" s="47" t="s">
        <v>48</v>
      </c>
      <c r="D147" s="47" t="s">
        <v>48</v>
      </c>
      <c r="E147" s="246" t="s">
        <v>112</v>
      </c>
      <c r="F147" s="98" t="s">
        <v>362</v>
      </c>
      <c r="G147" s="71" t="s">
        <v>132</v>
      </c>
      <c r="H147" s="116" t="s">
        <v>257</v>
      </c>
      <c r="I147" s="61" t="s">
        <v>256</v>
      </c>
      <c r="J147" s="98" t="s">
        <v>144</v>
      </c>
      <c r="K147" s="246" t="s">
        <v>116</v>
      </c>
      <c r="L147" s="71" t="s">
        <v>105</v>
      </c>
      <c r="M147" s="54">
        <f t="shared" si="44"/>
        <v>5.8333333333333339</v>
      </c>
      <c r="N147" s="58">
        <v>7</v>
      </c>
      <c r="O147" s="60" t="s">
        <v>312</v>
      </c>
      <c r="P147" s="53" t="s">
        <v>68</v>
      </c>
      <c r="Q147" s="57" t="s">
        <v>308</v>
      </c>
      <c r="R147" s="72">
        <f t="shared" ref="R147:R148" si="47">S147-10</f>
        <v>44573</v>
      </c>
      <c r="S147" s="72">
        <f>AE147-10</f>
        <v>44583</v>
      </c>
      <c r="T147" s="73"/>
      <c r="U147" s="77"/>
      <c r="V147" s="47"/>
      <c r="W147" s="73"/>
      <c r="X147" s="73" t="s">
        <v>49</v>
      </c>
      <c r="Y147" s="74" t="s">
        <v>67</v>
      </c>
      <c r="Z147" s="61" t="s">
        <v>145</v>
      </c>
      <c r="AA147" s="60" t="s">
        <v>66</v>
      </c>
      <c r="AB147" s="138" t="s">
        <v>320</v>
      </c>
      <c r="AC147" s="76" t="s">
        <v>45</v>
      </c>
      <c r="AD147" s="77" t="s">
        <v>46</v>
      </c>
      <c r="AE147" s="81">
        <v>44593</v>
      </c>
      <c r="AF147" s="81">
        <v>44593</v>
      </c>
      <c r="AG147" s="72">
        <v>44926</v>
      </c>
      <c r="AH147" s="78">
        <v>2022</v>
      </c>
      <c r="AI147" s="79"/>
      <c r="AJ147" s="79"/>
      <c r="AK147" s="223"/>
      <c r="AL147" s="230"/>
      <c r="AM147" s="82"/>
      <c r="AN147" s="83"/>
      <c r="AO147" s="67"/>
      <c r="AP147" s="84"/>
      <c r="AQ147" s="84"/>
      <c r="AR147" s="85"/>
      <c r="AS147" s="86"/>
      <c r="AT147" s="87"/>
      <c r="AU147" s="68"/>
      <c r="AV147" s="88"/>
      <c r="AW147" s="89"/>
      <c r="AX147" s="90"/>
      <c r="AY147" s="90"/>
      <c r="AZ147" s="84"/>
      <c r="BA147" s="68"/>
      <c r="BB147" s="68"/>
      <c r="BC147" s="68"/>
      <c r="BD147" s="88"/>
      <c r="BE147" s="89"/>
      <c r="BF147" s="64"/>
      <c r="BG147" s="85"/>
      <c r="BH147" s="121"/>
      <c r="BI147" s="69"/>
      <c r="BJ147" s="65"/>
      <c r="BK147" s="91"/>
      <c r="BL147" s="92"/>
      <c r="BM147" s="90"/>
      <c r="BN147" s="66"/>
      <c r="BO147" s="82"/>
      <c r="BP147" s="93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</row>
    <row r="148" spans="1:91" s="36" customFormat="1" ht="45" customHeight="1">
      <c r="A148" s="47">
        <v>8</v>
      </c>
      <c r="B148" s="98" t="s">
        <v>565</v>
      </c>
      <c r="C148" s="47" t="s">
        <v>48</v>
      </c>
      <c r="D148" s="47" t="s">
        <v>48</v>
      </c>
      <c r="E148" s="246" t="s">
        <v>112</v>
      </c>
      <c r="F148" s="98" t="s">
        <v>363</v>
      </c>
      <c r="G148" s="71" t="s">
        <v>311</v>
      </c>
      <c r="H148" s="116" t="s">
        <v>257</v>
      </c>
      <c r="I148" s="61" t="s">
        <v>256</v>
      </c>
      <c r="J148" s="98" t="s">
        <v>144</v>
      </c>
      <c r="K148" s="246" t="s">
        <v>116</v>
      </c>
      <c r="L148" s="71" t="s">
        <v>105</v>
      </c>
      <c r="M148" s="54">
        <f t="shared" si="44"/>
        <v>8.8583333333333343</v>
      </c>
      <c r="N148" s="58">
        <v>10.63</v>
      </c>
      <c r="O148" s="60" t="s">
        <v>312</v>
      </c>
      <c r="P148" s="53" t="s">
        <v>68</v>
      </c>
      <c r="Q148" s="57" t="s">
        <v>308</v>
      </c>
      <c r="R148" s="72">
        <f t="shared" si="47"/>
        <v>44573</v>
      </c>
      <c r="S148" s="72">
        <f t="shared" si="37"/>
        <v>44583</v>
      </c>
      <c r="T148" s="73"/>
      <c r="U148" s="77"/>
      <c r="V148" s="47"/>
      <c r="W148" s="73"/>
      <c r="X148" s="73" t="s">
        <v>49</v>
      </c>
      <c r="Y148" s="74" t="s">
        <v>67</v>
      </c>
      <c r="Z148" s="61" t="s">
        <v>145</v>
      </c>
      <c r="AA148" s="60" t="s">
        <v>66</v>
      </c>
      <c r="AB148" s="138" t="s">
        <v>320</v>
      </c>
      <c r="AC148" s="76" t="s">
        <v>45</v>
      </c>
      <c r="AD148" s="77" t="s">
        <v>46</v>
      </c>
      <c r="AE148" s="81">
        <v>44593</v>
      </c>
      <c r="AF148" s="81">
        <v>44593</v>
      </c>
      <c r="AG148" s="72">
        <v>44926</v>
      </c>
      <c r="AH148" s="78">
        <v>2022</v>
      </c>
      <c r="AI148" s="79"/>
      <c r="AJ148" s="79"/>
      <c r="AK148" s="223"/>
      <c r="AL148" s="230"/>
      <c r="AM148" s="82"/>
      <c r="AN148" s="83"/>
      <c r="AO148" s="67"/>
      <c r="AP148" s="84"/>
      <c r="AQ148" s="84"/>
      <c r="AR148" s="85"/>
      <c r="AS148" s="86"/>
      <c r="AT148" s="87"/>
      <c r="AU148" s="68"/>
      <c r="AV148" s="88"/>
      <c r="AW148" s="89"/>
      <c r="AX148" s="90"/>
      <c r="AY148" s="90"/>
      <c r="AZ148" s="84"/>
      <c r="BA148" s="68"/>
      <c r="BB148" s="68"/>
      <c r="BC148" s="68"/>
      <c r="BD148" s="88"/>
      <c r="BE148" s="89"/>
      <c r="BF148" s="64"/>
      <c r="BG148" s="85"/>
      <c r="BH148" s="121"/>
      <c r="BI148" s="69"/>
      <c r="BJ148" s="65"/>
      <c r="BK148" s="91"/>
      <c r="BL148" s="92"/>
      <c r="BM148" s="90"/>
      <c r="BN148" s="66"/>
      <c r="BO148" s="82"/>
      <c r="BP148" s="93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</row>
    <row r="149" spans="1:91" s="36" customFormat="1" ht="85.5" customHeight="1">
      <c r="A149" s="47" t="s">
        <v>142</v>
      </c>
      <c r="B149" s="98" t="s">
        <v>565</v>
      </c>
      <c r="C149" s="47" t="s">
        <v>48</v>
      </c>
      <c r="D149" s="47" t="s">
        <v>48</v>
      </c>
      <c r="E149" s="246" t="s">
        <v>112</v>
      </c>
      <c r="F149" s="98" t="s">
        <v>520</v>
      </c>
      <c r="G149" s="71" t="s">
        <v>435</v>
      </c>
      <c r="H149" s="116" t="s">
        <v>302</v>
      </c>
      <c r="I149" s="61" t="s">
        <v>260</v>
      </c>
      <c r="J149" s="98" t="s">
        <v>144</v>
      </c>
      <c r="K149" s="246" t="s">
        <v>116</v>
      </c>
      <c r="L149" s="71" t="s">
        <v>105</v>
      </c>
      <c r="M149" s="54">
        <v>14</v>
      </c>
      <c r="N149" s="253">
        <v>14</v>
      </c>
      <c r="O149" s="60" t="s">
        <v>312</v>
      </c>
      <c r="P149" s="53" t="s">
        <v>68</v>
      </c>
      <c r="Q149" s="57" t="s">
        <v>308</v>
      </c>
      <c r="R149" s="72">
        <f t="shared" ref="R149:R152" si="48">S149-10</f>
        <v>44785</v>
      </c>
      <c r="S149" s="72">
        <f t="shared" si="37"/>
        <v>44795</v>
      </c>
      <c r="T149" s="73"/>
      <c r="U149" s="129"/>
      <c r="V149" s="47"/>
      <c r="W149" s="73"/>
      <c r="X149" s="73" t="s">
        <v>49</v>
      </c>
      <c r="Y149" s="74" t="s">
        <v>67</v>
      </c>
      <c r="Z149" s="61" t="s">
        <v>145</v>
      </c>
      <c r="AA149" s="60" t="s">
        <v>66</v>
      </c>
      <c r="AB149" s="138" t="s">
        <v>320</v>
      </c>
      <c r="AC149" s="76" t="s">
        <v>45</v>
      </c>
      <c r="AD149" s="77" t="s">
        <v>46</v>
      </c>
      <c r="AE149" s="77">
        <v>44805</v>
      </c>
      <c r="AF149" s="77">
        <v>44805</v>
      </c>
      <c r="AG149" s="72">
        <v>44926</v>
      </c>
      <c r="AH149" s="78">
        <v>2022</v>
      </c>
      <c r="AI149" s="79"/>
      <c r="AJ149" s="79"/>
      <c r="AK149" s="223"/>
      <c r="AL149" s="230"/>
      <c r="AM149" s="82"/>
      <c r="AN149" s="83"/>
      <c r="AO149" s="67"/>
      <c r="AP149" s="84"/>
      <c r="AQ149" s="84"/>
      <c r="AR149" s="85"/>
      <c r="AS149" s="86"/>
      <c r="AT149" s="87"/>
      <c r="AU149" s="68"/>
      <c r="AV149" s="88"/>
      <c r="AW149" s="89"/>
      <c r="AX149" s="90"/>
      <c r="AY149" s="90"/>
      <c r="AZ149" s="84"/>
      <c r="BA149" s="68"/>
      <c r="BB149" s="68"/>
      <c r="BC149" s="68"/>
      <c r="BD149" s="88"/>
      <c r="BE149" s="89"/>
      <c r="BF149" s="64"/>
      <c r="BG149" s="85"/>
      <c r="BH149" s="121"/>
      <c r="BI149" s="69"/>
      <c r="BJ149" s="65"/>
      <c r="BK149" s="91"/>
      <c r="BL149" s="92"/>
      <c r="BM149" s="90"/>
      <c r="BN149" s="66"/>
      <c r="BO149" s="82"/>
      <c r="BP149" s="93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</row>
    <row r="150" spans="1:91" s="36" customFormat="1" ht="115.5" customHeight="1">
      <c r="A150" s="47" t="s">
        <v>142</v>
      </c>
      <c r="B150" s="98" t="s">
        <v>565</v>
      </c>
      <c r="C150" s="47" t="s">
        <v>48</v>
      </c>
      <c r="D150" s="47" t="s">
        <v>48</v>
      </c>
      <c r="E150" s="246" t="s">
        <v>112</v>
      </c>
      <c r="F150" s="98" t="s">
        <v>424</v>
      </c>
      <c r="G150" s="71" t="s">
        <v>432</v>
      </c>
      <c r="H150" s="116" t="s">
        <v>301</v>
      </c>
      <c r="I150" s="62" t="s">
        <v>259</v>
      </c>
      <c r="J150" s="98" t="s">
        <v>144</v>
      </c>
      <c r="K150" s="246" t="s">
        <v>116</v>
      </c>
      <c r="L150" s="71" t="s">
        <v>105</v>
      </c>
      <c r="M150" s="54">
        <v>6</v>
      </c>
      <c r="N150" s="58">
        <v>6</v>
      </c>
      <c r="O150" s="60" t="s">
        <v>312</v>
      </c>
      <c r="P150" s="53" t="s">
        <v>68</v>
      </c>
      <c r="Q150" s="57" t="s">
        <v>308</v>
      </c>
      <c r="R150" s="72">
        <f t="shared" si="48"/>
        <v>44573</v>
      </c>
      <c r="S150" s="72">
        <f t="shared" ref="S150" si="49">AE150-10</f>
        <v>44583</v>
      </c>
      <c r="T150" s="73"/>
      <c r="U150" s="129"/>
      <c r="V150" s="47"/>
      <c r="W150" s="73"/>
      <c r="X150" s="73" t="s">
        <v>49</v>
      </c>
      <c r="Y150" s="74" t="s">
        <v>67</v>
      </c>
      <c r="Z150" s="61" t="s">
        <v>145</v>
      </c>
      <c r="AA150" s="60" t="s">
        <v>66</v>
      </c>
      <c r="AB150" s="138" t="s">
        <v>320</v>
      </c>
      <c r="AC150" s="76" t="s">
        <v>45</v>
      </c>
      <c r="AD150" s="77" t="s">
        <v>46</v>
      </c>
      <c r="AE150" s="77">
        <v>44593</v>
      </c>
      <c r="AF150" s="77">
        <v>44593</v>
      </c>
      <c r="AG150" s="72">
        <v>44926</v>
      </c>
      <c r="AH150" s="78">
        <v>2022</v>
      </c>
      <c r="AI150" s="79"/>
      <c r="AJ150" s="79"/>
      <c r="AK150" s="223"/>
      <c r="AL150" s="230"/>
      <c r="AM150" s="82"/>
      <c r="AN150" s="83"/>
      <c r="AO150" s="67"/>
      <c r="AP150" s="84"/>
      <c r="AQ150" s="84"/>
      <c r="AR150" s="85"/>
      <c r="AS150" s="86"/>
      <c r="AT150" s="87"/>
      <c r="AU150" s="68"/>
      <c r="AV150" s="88"/>
      <c r="AW150" s="89"/>
      <c r="AX150" s="90"/>
      <c r="AY150" s="90"/>
      <c r="AZ150" s="84"/>
      <c r="BA150" s="68"/>
      <c r="BB150" s="68"/>
      <c r="BC150" s="68"/>
      <c r="BD150" s="88"/>
      <c r="BE150" s="89"/>
      <c r="BF150" s="64"/>
      <c r="BG150" s="85"/>
      <c r="BH150" s="121"/>
      <c r="BI150" s="69"/>
      <c r="BJ150" s="65"/>
      <c r="BK150" s="91"/>
      <c r="BL150" s="92"/>
      <c r="BM150" s="90"/>
      <c r="BN150" s="66"/>
      <c r="BO150" s="82"/>
      <c r="BP150" s="93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</row>
    <row r="151" spans="1:91" s="36" customFormat="1" ht="106.5" customHeight="1">
      <c r="A151" s="47" t="s">
        <v>142</v>
      </c>
      <c r="B151" s="98" t="s">
        <v>565</v>
      </c>
      <c r="C151" s="47" t="s">
        <v>48</v>
      </c>
      <c r="D151" s="47" t="s">
        <v>48</v>
      </c>
      <c r="E151" s="246" t="s">
        <v>112</v>
      </c>
      <c r="F151" s="98" t="s">
        <v>425</v>
      </c>
      <c r="G151" s="71" t="s">
        <v>433</v>
      </c>
      <c r="H151" s="116" t="s">
        <v>401</v>
      </c>
      <c r="I151" s="62" t="s">
        <v>402</v>
      </c>
      <c r="J151" s="98" t="s">
        <v>144</v>
      </c>
      <c r="K151" s="246" t="s">
        <v>116</v>
      </c>
      <c r="L151" s="71" t="s">
        <v>105</v>
      </c>
      <c r="M151" s="54">
        <v>14</v>
      </c>
      <c r="N151" s="58">
        <v>14</v>
      </c>
      <c r="O151" s="60" t="s">
        <v>312</v>
      </c>
      <c r="P151" s="53" t="s">
        <v>68</v>
      </c>
      <c r="Q151" s="57" t="s">
        <v>308</v>
      </c>
      <c r="R151" s="72">
        <f t="shared" si="48"/>
        <v>44754</v>
      </c>
      <c r="S151" s="72">
        <f t="shared" si="37"/>
        <v>44764</v>
      </c>
      <c r="T151" s="73"/>
      <c r="U151" s="129"/>
      <c r="V151" s="47"/>
      <c r="W151" s="73"/>
      <c r="X151" s="73" t="s">
        <v>49</v>
      </c>
      <c r="Y151" s="74" t="s">
        <v>67</v>
      </c>
      <c r="Z151" s="61" t="s">
        <v>145</v>
      </c>
      <c r="AA151" s="60" t="s">
        <v>66</v>
      </c>
      <c r="AB151" s="138" t="s">
        <v>320</v>
      </c>
      <c r="AC151" s="76" t="s">
        <v>45</v>
      </c>
      <c r="AD151" s="77" t="s">
        <v>46</v>
      </c>
      <c r="AE151" s="77">
        <v>44774</v>
      </c>
      <c r="AF151" s="77">
        <v>44774</v>
      </c>
      <c r="AG151" s="72">
        <v>44926</v>
      </c>
      <c r="AH151" s="78">
        <v>2022</v>
      </c>
      <c r="AI151" s="79"/>
      <c r="AJ151" s="79"/>
      <c r="AK151" s="223"/>
      <c r="AL151" s="230"/>
      <c r="AM151" s="82"/>
      <c r="AN151" s="83"/>
      <c r="AO151" s="67"/>
      <c r="AP151" s="84"/>
      <c r="AQ151" s="84"/>
      <c r="AR151" s="85"/>
      <c r="AS151" s="86"/>
      <c r="AT151" s="87"/>
      <c r="AU151" s="68"/>
      <c r="AV151" s="88"/>
      <c r="AW151" s="89"/>
      <c r="AX151" s="90"/>
      <c r="AY151" s="90"/>
      <c r="AZ151" s="84"/>
      <c r="BA151" s="68"/>
      <c r="BB151" s="68"/>
      <c r="BC151" s="68"/>
      <c r="BD151" s="88"/>
      <c r="BE151" s="89"/>
      <c r="BF151" s="64"/>
      <c r="BG151" s="85"/>
      <c r="BH151" s="121"/>
      <c r="BI151" s="69"/>
      <c r="BJ151" s="65"/>
      <c r="BK151" s="91"/>
      <c r="BL151" s="92"/>
      <c r="BM151" s="90"/>
      <c r="BN151" s="66"/>
      <c r="BO151" s="82"/>
      <c r="BP151" s="93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</row>
    <row r="152" spans="1:91" s="36" customFormat="1" ht="75" customHeight="1">
      <c r="A152" s="47" t="s">
        <v>142</v>
      </c>
      <c r="B152" s="98" t="s">
        <v>565</v>
      </c>
      <c r="C152" s="47" t="s">
        <v>48</v>
      </c>
      <c r="D152" s="47" t="s">
        <v>48</v>
      </c>
      <c r="E152" s="246" t="s">
        <v>112</v>
      </c>
      <c r="F152" s="98" t="s">
        <v>426</v>
      </c>
      <c r="G152" s="71" t="s">
        <v>434</v>
      </c>
      <c r="H152" s="116" t="s">
        <v>401</v>
      </c>
      <c r="I152" s="62" t="s">
        <v>402</v>
      </c>
      <c r="J152" s="98" t="s">
        <v>144</v>
      </c>
      <c r="K152" s="246" t="s">
        <v>116</v>
      </c>
      <c r="L152" s="71" t="s">
        <v>105</v>
      </c>
      <c r="M152" s="54">
        <v>3</v>
      </c>
      <c r="N152" s="58">
        <v>3</v>
      </c>
      <c r="O152" s="60" t="s">
        <v>312</v>
      </c>
      <c r="P152" s="53" t="s">
        <v>68</v>
      </c>
      <c r="Q152" s="57" t="s">
        <v>308</v>
      </c>
      <c r="R152" s="72">
        <f t="shared" si="48"/>
        <v>44573</v>
      </c>
      <c r="S152" s="72">
        <f t="shared" si="37"/>
        <v>44583</v>
      </c>
      <c r="T152" s="73"/>
      <c r="U152" s="129"/>
      <c r="V152" s="47"/>
      <c r="W152" s="73"/>
      <c r="X152" s="73" t="s">
        <v>49</v>
      </c>
      <c r="Y152" s="74" t="s">
        <v>67</v>
      </c>
      <c r="Z152" s="61" t="s">
        <v>145</v>
      </c>
      <c r="AA152" s="60" t="s">
        <v>66</v>
      </c>
      <c r="AB152" s="138" t="s">
        <v>320</v>
      </c>
      <c r="AC152" s="76" t="s">
        <v>45</v>
      </c>
      <c r="AD152" s="77" t="s">
        <v>46</v>
      </c>
      <c r="AE152" s="77">
        <v>44593</v>
      </c>
      <c r="AF152" s="77">
        <v>44593</v>
      </c>
      <c r="AG152" s="72">
        <v>44926</v>
      </c>
      <c r="AH152" s="78">
        <v>2022</v>
      </c>
      <c r="AI152" s="79"/>
      <c r="AJ152" s="79"/>
      <c r="AK152" s="223"/>
      <c r="AL152" s="230"/>
      <c r="AM152" s="82"/>
      <c r="AN152" s="83"/>
      <c r="AO152" s="67"/>
      <c r="AP152" s="84"/>
      <c r="AQ152" s="84"/>
      <c r="AR152" s="85"/>
      <c r="AS152" s="86"/>
      <c r="AT152" s="87"/>
      <c r="AU152" s="68"/>
      <c r="AV152" s="88"/>
      <c r="AW152" s="89"/>
      <c r="AX152" s="90"/>
      <c r="AY152" s="90"/>
      <c r="AZ152" s="84"/>
      <c r="BA152" s="68"/>
      <c r="BB152" s="68"/>
      <c r="BC152" s="68"/>
      <c r="BD152" s="88"/>
      <c r="BE152" s="89"/>
      <c r="BF152" s="64"/>
      <c r="BG152" s="85"/>
      <c r="BH152" s="121"/>
      <c r="BI152" s="69"/>
      <c r="BJ152" s="65"/>
      <c r="BK152" s="91"/>
      <c r="BL152" s="92"/>
      <c r="BM152" s="90"/>
      <c r="BN152" s="66"/>
      <c r="BO152" s="82"/>
      <c r="BP152" s="93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</row>
    <row r="153" spans="1:91" s="36" customFormat="1" ht="45" customHeight="1">
      <c r="A153" s="47">
        <v>8</v>
      </c>
      <c r="B153" s="98" t="s">
        <v>565</v>
      </c>
      <c r="C153" s="47" t="s">
        <v>48</v>
      </c>
      <c r="D153" s="47" t="s">
        <v>48</v>
      </c>
      <c r="E153" s="246" t="s">
        <v>112</v>
      </c>
      <c r="F153" s="98" t="s">
        <v>427</v>
      </c>
      <c r="G153" s="149" t="s">
        <v>93</v>
      </c>
      <c r="H153" s="131" t="s">
        <v>301</v>
      </c>
      <c r="I153" s="62" t="s">
        <v>259</v>
      </c>
      <c r="J153" s="98" t="s">
        <v>144</v>
      </c>
      <c r="K153" s="246" t="s">
        <v>116</v>
      </c>
      <c r="L153" s="71" t="s">
        <v>105</v>
      </c>
      <c r="M153" s="56">
        <v>20</v>
      </c>
      <c r="N153" s="56">
        <v>20</v>
      </c>
      <c r="O153" s="60" t="s">
        <v>312</v>
      </c>
      <c r="P153" s="53" t="s">
        <v>68</v>
      </c>
      <c r="Q153" s="57" t="s">
        <v>308</v>
      </c>
      <c r="R153" s="72">
        <f>S153-10</f>
        <v>44606</v>
      </c>
      <c r="S153" s="72">
        <f>AE153-12</f>
        <v>44616</v>
      </c>
      <c r="T153" s="73"/>
      <c r="U153" s="77"/>
      <c r="V153" s="47"/>
      <c r="W153" s="73"/>
      <c r="X153" s="73" t="s">
        <v>49</v>
      </c>
      <c r="Y153" s="74" t="s">
        <v>67</v>
      </c>
      <c r="Z153" s="61" t="s">
        <v>145</v>
      </c>
      <c r="AA153" s="60" t="s">
        <v>66</v>
      </c>
      <c r="AB153" s="138" t="s">
        <v>320</v>
      </c>
      <c r="AC153" s="76" t="s">
        <v>45</v>
      </c>
      <c r="AD153" s="77" t="s">
        <v>46</v>
      </c>
      <c r="AE153" s="77">
        <v>44628</v>
      </c>
      <c r="AF153" s="77">
        <v>44628</v>
      </c>
      <c r="AG153" s="72">
        <v>44992</v>
      </c>
      <c r="AH153" s="78" t="s">
        <v>548</v>
      </c>
      <c r="AI153" s="47"/>
      <c r="AJ153" s="47"/>
      <c r="AK153" s="223"/>
      <c r="AL153" s="230"/>
      <c r="AM153" s="82"/>
      <c r="AN153" s="83"/>
      <c r="AO153" s="67"/>
      <c r="AP153" s="84"/>
      <c r="AQ153" s="84"/>
      <c r="AR153" s="85"/>
      <c r="AS153" s="86"/>
      <c r="AT153" s="87"/>
      <c r="AU153" s="68"/>
      <c r="AV153" s="88"/>
      <c r="AW153" s="89"/>
      <c r="AX153" s="90"/>
      <c r="AY153" s="90"/>
      <c r="AZ153" s="84"/>
      <c r="BA153" s="68"/>
      <c r="BB153" s="68"/>
      <c r="BC153" s="68"/>
      <c r="BD153" s="88"/>
      <c r="BE153" s="89"/>
      <c r="BF153" s="64"/>
      <c r="BG153" s="85"/>
      <c r="BH153" s="121"/>
      <c r="BI153" s="69"/>
      <c r="BJ153" s="65"/>
      <c r="BK153" s="91"/>
      <c r="BL153" s="92"/>
      <c r="BM153" s="90"/>
      <c r="BN153" s="66"/>
      <c r="BO153" s="82"/>
      <c r="BP153" s="93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</row>
    <row r="154" spans="1:91" s="36" customFormat="1" ht="45" customHeight="1">
      <c r="A154" s="47">
        <v>8</v>
      </c>
      <c r="B154" s="98" t="s">
        <v>565</v>
      </c>
      <c r="C154" s="47" t="s">
        <v>48</v>
      </c>
      <c r="D154" s="47" t="s">
        <v>48</v>
      </c>
      <c r="E154" s="246" t="s">
        <v>112</v>
      </c>
      <c r="F154" s="98" t="s">
        <v>436</v>
      </c>
      <c r="G154" s="246" t="s">
        <v>106</v>
      </c>
      <c r="H154" s="131" t="s">
        <v>303</v>
      </c>
      <c r="I154" s="61" t="s">
        <v>261</v>
      </c>
      <c r="J154" s="98" t="s">
        <v>144</v>
      </c>
      <c r="K154" s="246" t="s">
        <v>116</v>
      </c>
      <c r="L154" s="71" t="s">
        <v>105</v>
      </c>
      <c r="M154" s="54">
        <f t="shared" si="44"/>
        <v>22.5</v>
      </c>
      <c r="N154" s="55">
        <v>27</v>
      </c>
      <c r="O154" s="60" t="s">
        <v>312</v>
      </c>
      <c r="P154" s="53" t="s">
        <v>68</v>
      </c>
      <c r="Q154" s="57" t="s">
        <v>308</v>
      </c>
      <c r="R154" s="72">
        <f>S154-15</f>
        <v>44688</v>
      </c>
      <c r="S154" s="72">
        <f t="shared" si="37"/>
        <v>44703</v>
      </c>
      <c r="T154" s="73"/>
      <c r="U154" s="77"/>
      <c r="V154" s="47"/>
      <c r="W154" s="127"/>
      <c r="X154" s="73" t="s">
        <v>49</v>
      </c>
      <c r="Y154" s="74" t="s">
        <v>67</v>
      </c>
      <c r="Z154" s="61" t="s">
        <v>145</v>
      </c>
      <c r="AA154" s="60" t="s">
        <v>66</v>
      </c>
      <c r="AB154" s="138" t="s">
        <v>320</v>
      </c>
      <c r="AC154" s="76" t="s">
        <v>45</v>
      </c>
      <c r="AD154" s="77" t="s">
        <v>46</v>
      </c>
      <c r="AE154" s="81">
        <v>44713</v>
      </c>
      <c r="AF154" s="81">
        <v>44713</v>
      </c>
      <c r="AG154" s="72">
        <v>44805</v>
      </c>
      <c r="AH154" s="78">
        <v>2022</v>
      </c>
      <c r="AI154" s="47"/>
      <c r="AJ154" s="47"/>
      <c r="AK154" s="161"/>
      <c r="AL154" s="230"/>
      <c r="AM154" s="94"/>
      <c r="AN154" s="83"/>
      <c r="AO154" s="67"/>
      <c r="AP154" s="84"/>
      <c r="AQ154" s="84"/>
      <c r="AR154" s="85"/>
      <c r="AS154" s="86"/>
      <c r="AT154" s="87"/>
      <c r="AU154" s="68"/>
      <c r="AV154" s="88"/>
      <c r="AW154" s="89"/>
      <c r="AX154" s="90"/>
      <c r="AY154" s="90"/>
      <c r="AZ154" s="84"/>
      <c r="BA154" s="68"/>
      <c r="BB154" s="68"/>
      <c r="BC154" s="68"/>
      <c r="BD154" s="88"/>
      <c r="BE154" s="89"/>
      <c r="BF154" s="64"/>
      <c r="BG154" s="85"/>
      <c r="BH154" s="121"/>
      <c r="BI154" s="69"/>
      <c r="BJ154" s="65"/>
      <c r="BK154" s="91"/>
      <c r="BL154" s="92"/>
      <c r="BM154" s="90"/>
      <c r="BN154" s="66"/>
      <c r="BO154" s="82"/>
      <c r="BP154" s="93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</row>
    <row r="155" spans="1:91" s="36" customFormat="1" ht="45" customHeight="1">
      <c r="A155" s="47">
        <v>8</v>
      </c>
      <c r="B155" s="98" t="s">
        <v>565</v>
      </c>
      <c r="C155" s="47" t="s">
        <v>48</v>
      </c>
      <c r="D155" s="47" t="s">
        <v>48</v>
      </c>
      <c r="E155" s="246" t="s">
        <v>112</v>
      </c>
      <c r="F155" s="98" t="s">
        <v>521</v>
      </c>
      <c r="G155" s="148" t="s">
        <v>107</v>
      </c>
      <c r="H155" s="118" t="s">
        <v>307</v>
      </c>
      <c r="I155" s="61" t="s">
        <v>262</v>
      </c>
      <c r="J155" s="98" t="s">
        <v>144</v>
      </c>
      <c r="K155" s="246" t="s">
        <v>116</v>
      </c>
      <c r="L155" s="71" t="s">
        <v>105</v>
      </c>
      <c r="M155" s="54">
        <f t="shared" si="44"/>
        <v>13.200000000000001</v>
      </c>
      <c r="N155" s="55">
        <v>15.84</v>
      </c>
      <c r="O155" s="60" t="s">
        <v>312</v>
      </c>
      <c r="P155" s="53" t="s">
        <v>68</v>
      </c>
      <c r="Q155" s="57" t="s">
        <v>308</v>
      </c>
      <c r="R155" s="72">
        <f>S155-15</f>
        <v>44627</v>
      </c>
      <c r="S155" s="72">
        <f t="shared" si="37"/>
        <v>44642</v>
      </c>
      <c r="T155" s="73"/>
      <c r="U155" s="77"/>
      <c r="V155" s="47"/>
      <c r="W155" s="73"/>
      <c r="X155" s="73" t="s">
        <v>49</v>
      </c>
      <c r="Y155" s="74" t="s">
        <v>67</v>
      </c>
      <c r="Z155" s="61" t="s">
        <v>145</v>
      </c>
      <c r="AA155" s="60" t="s">
        <v>66</v>
      </c>
      <c r="AB155" s="138" t="s">
        <v>320</v>
      </c>
      <c r="AC155" s="76" t="s">
        <v>45</v>
      </c>
      <c r="AD155" s="77" t="s">
        <v>46</v>
      </c>
      <c r="AE155" s="77">
        <v>44652</v>
      </c>
      <c r="AF155" s="77">
        <v>44652</v>
      </c>
      <c r="AG155" s="72">
        <v>44926</v>
      </c>
      <c r="AH155" s="78">
        <v>2022</v>
      </c>
      <c r="AI155" s="79"/>
      <c r="AJ155" s="79"/>
      <c r="AK155" s="223"/>
      <c r="AL155" s="94"/>
      <c r="AM155" s="82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</row>
    <row r="156" spans="1:91" s="36" customFormat="1" ht="45" customHeight="1">
      <c r="A156" s="47">
        <v>8</v>
      </c>
      <c r="B156" s="98" t="s">
        <v>565</v>
      </c>
      <c r="C156" s="47" t="s">
        <v>48</v>
      </c>
      <c r="D156" s="47" t="s">
        <v>48</v>
      </c>
      <c r="E156" s="246" t="s">
        <v>50</v>
      </c>
      <c r="F156" s="98" t="s">
        <v>522</v>
      </c>
      <c r="G156" s="71" t="s">
        <v>110</v>
      </c>
      <c r="H156" s="116" t="s">
        <v>304</v>
      </c>
      <c r="I156" s="47" t="s">
        <v>263</v>
      </c>
      <c r="J156" s="98" t="s">
        <v>144</v>
      </c>
      <c r="K156" s="246" t="s">
        <v>116</v>
      </c>
      <c r="L156" s="71" t="s">
        <v>105</v>
      </c>
      <c r="M156" s="54">
        <f t="shared" si="44"/>
        <v>24.954166666666669</v>
      </c>
      <c r="N156" s="58">
        <v>29.945</v>
      </c>
      <c r="O156" s="60" t="s">
        <v>312</v>
      </c>
      <c r="P156" s="53" t="s">
        <v>68</v>
      </c>
      <c r="Q156" s="57" t="s">
        <v>308</v>
      </c>
      <c r="R156" s="72">
        <f t="shared" ref="R156:R161" si="50">S156-10</f>
        <v>44573</v>
      </c>
      <c r="S156" s="72">
        <f t="shared" si="37"/>
        <v>44583</v>
      </c>
      <c r="T156" s="73"/>
      <c r="U156" s="74"/>
      <c r="V156" s="47"/>
      <c r="W156" s="73"/>
      <c r="X156" s="73" t="s">
        <v>70</v>
      </c>
      <c r="Y156" s="74" t="s">
        <v>67</v>
      </c>
      <c r="Z156" s="61" t="s">
        <v>146</v>
      </c>
      <c r="AA156" s="75" t="s">
        <v>66</v>
      </c>
      <c r="AB156" s="138" t="s">
        <v>320</v>
      </c>
      <c r="AC156" s="76" t="s">
        <v>45</v>
      </c>
      <c r="AD156" s="77" t="s">
        <v>46</v>
      </c>
      <c r="AE156" s="77">
        <v>44593</v>
      </c>
      <c r="AF156" s="77">
        <v>44593</v>
      </c>
      <c r="AG156" s="72">
        <v>44926</v>
      </c>
      <c r="AH156" s="78">
        <v>2022</v>
      </c>
      <c r="AI156" s="47"/>
      <c r="AJ156" s="47"/>
      <c r="AK156" s="161"/>
      <c r="AL156" s="230"/>
      <c r="AM156" s="82"/>
      <c r="AN156" s="83"/>
      <c r="AO156" s="67"/>
      <c r="AP156" s="84"/>
      <c r="AQ156" s="84"/>
      <c r="AR156" s="85"/>
      <c r="AS156" s="86"/>
      <c r="AT156" s="87"/>
      <c r="AU156" s="68"/>
      <c r="AV156" s="88"/>
      <c r="AW156" s="89"/>
      <c r="AX156" s="90"/>
      <c r="AY156" s="90"/>
      <c r="AZ156" s="84"/>
      <c r="BA156" s="68"/>
      <c r="BB156" s="68"/>
      <c r="BC156" s="68"/>
      <c r="BD156" s="88"/>
      <c r="BE156" s="89"/>
      <c r="BF156" s="64"/>
      <c r="BG156" s="85"/>
      <c r="BH156" s="121"/>
      <c r="BI156" s="69"/>
      <c r="BJ156" s="65"/>
      <c r="BK156" s="91"/>
      <c r="BL156" s="92"/>
      <c r="BM156" s="90"/>
      <c r="BN156" s="66"/>
      <c r="BO156" s="82"/>
      <c r="BP156" s="93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</row>
    <row r="157" spans="1:91" s="36" customFormat="1" ht="45" customHeight="1">
      <c r="A157" s="47">
        <v>8</v>
      </c>
      <c r="B157" s="98" t="s">
        <v>565</v>
      </c>
      <c r="C157" s="47" t="s">
        <v>48</v>
      </c>
      <c r="D157" s="47" t="s">
        <v>48</v>
      </c>
      <c r="E157" s="246" t="s">
        <v>50</v>
      </c>
      <c r="F157" s="98" t="s">
        <v>523</v>
      </c>
      <c r="G157" s="71" t="s">
        <v>130</v>
      </c>
      <c r="H157" s="75" t="s">
        <v>288</v>
      </c>
      <c r="I157" s="98" t="s">
        <v>264</v>
      </c>
      <c r="J157" s="98" t="s">
        <v>144</v>
      </c>
      <c r="K157" s="246" t="s">
        <v>116</v>
      </c>
      <c r="L157" s="71" t="s">
        <v>105</v>
      </c>
      <c r="M157" s="54">
        <f t="shared" si="44"/>
        <v>10</v>
      </c>
      <c r="N157" s="58">
        <v>12</v>
      </c>
      <c r="O157" s="60" t="s">
        <v>312</v>
      </c>
      <c r="P157" s="53" t="s">
        <v>68</v>
      </c>
      <c r="Q157" s="57" t="s">
        <v>308</v>
      </c>
      <c r="R157" s="72">
        <f t="shared" si="50"/>
        <v>44631</v>
      </c>
      <c r="S157" s="72">
        <f t="shared" si="37"/>
        <v>44641</v>
      </c>
      <c r="T157" s="73"/>
      <c r="U157" s="74"/>
      <c r="V157" s="47"/>
      <c r="W157" s="73"/>
      <c r="X157" s="73" t="s">
        <v>70</v>
      </c>
      <c r="Y157" s="74" t="s">
        <v>67</v>
      </c>
      <c r="Z157" s="61" t="s">
        <v>146</v>
      </c>
      <c r="AA157" s="75" t="s">
        <v>66</v>
      </c>
      <c r="AB157" s="138" t="s">
        <v>320</v>
      </c>
      <c r="AC157" s="76" t="s">
        <v>45</v>
      </c>
      <c r="AD157" s="77" t="s">
        <v>46</v>
      </c>
      <c r="AE157" s="77">
        <v>44651</v>
      </c>
      <c r="AF157" s="77">
        <v>44651</v>
      </c>
      <c r="AG157" s="72">
        <v>44926</v>
      </c>
      <c r="AH157" s="78">
        <v>2022</v>
      </c>
      <c r="AI157" s="47"/>
      <c r="AJ157" s="47"/>
      <c r="AK157" s="161"/>
      <c r="AL157" s="230"/>
      <c r="AM157" s="82"/>
      <c r="AN157" s="83"/>
      <c r="AO157" s="67"/>
      <c r="AP157" s="84"/>
      <c r="AQ157" s="84"/>
      <c r="AR157" s="85"/>
      <c r="AS157" s="86"/>
      <c r="AT157" s="87"/>
      <c r="AU157" s="68"/>
      <c r="AV157" s="88"/>
      <c r="AW157" s="89"/>
      <c r="AX157" s="90"/>
      <c r="AY157" s="90"/>
      <c r="AZ157" s="84"/>
      <c r="BA157" s="68"/>
      <c r="BB157" s="68"/>
      <c r="BC157" s="68"/>
      <c r="BD157" s="88"/>
      <c r="BE157" s="89"/>
      <c r="BF157" s="64"/>
      <c r="BG157" s="85"/>
      <c r="BH157" s="121"/>
      <c r="BI157" s="69"/>
      <c r="BJ157" s="65"/>
      <c r="BK157" s="91"/>
      <c r="BL157" s="92"/>
      <c r="BM157" s="90"/>
      <c r="BN157" s="66"/>
      <c r="BO157" s="82"/>
      <c r="BP157" s="93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</row>
    <row r="158" spans="1:91" s="36" customFormat="1" ht="45" customHeight="1">
      <c r="A158" s="47">
        <v>8</v>
      </c>
      <c r="B158" s="98" t="s">
        <v>565</v>
      </c>
      <c r="C158" s="47" t="s">
        <v>48</v>
      </c>
      <c r="D158" s="47" t="s">
        <v>48</v>
      </c>
      <c r="E158" s="246" t="s">
        <v>50</v>
      </c>
      <c r="F158" s="98" t="s">
        <v>524</v>
      </c>
      <c r="G158" s="71" t="s">
        <v>131</v>
      </c>
      <c r="H158" s="75" t="s">
        <v>305</v>
      </c>
      <c r="I158" s="98" t="s">
        <v>265</v>
      </c>
      <c r="J158" s="98" t="s">
        <v>144</v>
      </c>
      <c r="K158" s="246" t="s">
        <v>116</v>
      </c>
      <c r="L158" s="71" t="s">
        <v>105</v>
      </c>
      <c r="M158" s="54">
        <f t="shared" si="44"/>
        <v>5.3333333333333339</v>
      </c>
      <c r="N158" s="58">
        <v>6.4</v>
      </c>
      <c r="O158" s="60" t="s">
        <v>312</v>
      </c>
      <c r="P158" s="53" t="s">
        <v>68</v>
      </c>
      <c r="Q158" s="57" t="s">
        <v>308</v>
      </c>
      <c r="R158" s="72">
        <f t="shared" si="50"/>
        <v>44785</v>
      </c>
      <c r="S158" s="72">
        <f t="shared" si="37"/>
        <v>44795</v>
      </c>
      <c r="T158" s="73"/>
      <c r="U158" s="74"/>
      <c r="V158" s="47"/>
      <c r="W158" s="73"/>
      <c r="X158" s="73" t="s">
        <v>70</v>
      </c>
      <c r="Y158" s="74" t="s">
        <v>67</v>
      </c>
      <c r="Z158" s="61" t="s">
        <v>146</v>
      </c>
      <c r="AA158" s="75" t="s">
        <v>66</v>
      </c>
      <c r="AB158" s="138" t="s">
        <v>320</v>
      </c>
      <c r="AC158" s="76" t="s">
        <v>45</v>
      </c>
      <c r="AD158" s="77" t="s">
        <v>46</v>
      </c>
      <c r="AE158" s="77">
        <v>44805</v>
      </c>
      <c r="AF158" s="77">
        <v>44805</v>
      </c>
      <c r="AG158" s="72">
        <v>44925</v>
      </c>
      <c r="AH158" s="78">
        <v>2022</v>
      </c>
      <c r="AI158" s="79"/>
      <c r="AJ158" s="79"/>
      <c r="AK158" s="223"/>
      <c r="AL158" s="230"/>
      <c r="AM158" s="82"/>
      <c r="AN158" s="83"/>
      <c r="AO158" s="67"/>
      <c r="AP158" s="84"/>
      <c r="AQ158" s="84"/>
      <c r="AR158" s="85"/>
      <c r="AS158" s="86"/>
      <c r="AT158" s="87"/>
      <c r="AU158" s="68"/>
      <c r="AV158" s="88"/>
      <c r="AW158" s="89"/>
      <c r="AX158" s="90"/>
      <c r="AY158" s="90"/>
      <c r="AZ158" s="84"/>
      <c r="BA158" s="68"/>
      <c r="BB158" s="68"/>
      <c r="BC158" s="68"/>
      <c r="BD158" s="88"/>
      <c r="BE158" s="89"/>
      <c r="BF158" s="64"/>
      <c r="BG158" s="85"/>
      <c r="BH158" s="121"/>
      <c r="BI158" s="69"/>
      <c r="BJ158" s="65"/>
      <c r="BK158" s="91"/>
      <c r="BL158" s="92"/>
      <c r="BM158" s="90"/>
      <c r="BN158" s="66"/>
      <c r="BO158" s="82"/>
      <c r="BP158" s="93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</row>
    <row r="159" spans="1:91" s="36" customFormat="1" ht="45" customHeight="1">
      <c r="A159" s="47">
        <v>8</v>
      </c>
      <c r="B159" s="98" t="s">
        <v>565</v>
      </c>
      <c r="C159" s="47" t="s">
        <v>48</v>
      </c>
      <c r="D159" s="47" t="s">
        <v>48</v>
      </c>
      <c r="E159" s="246" t="s">
        <v>50</v>
      </c>
      <c r="F159" s="98" t="s">
        <v>525</v>
      </c>
      <c r="G159" s="71" t="s">
        <v>129</v>
      </c>
      <c r="H159" s="75" t="s">
        <v>306</v>
      </c>
      <c r="I159" s="132" t="s">
        <v>266</v>
      </c>
      <c r="J159" s="98" t="s">
        <v>144</v>
      </c>
      <c r="K159" s="246" t="s">
        <v>116</v>
      </c>
      <c r="L159" s="71" t="s">
        <v>105</v>
      </c>
      <c r="M159" s="54">
        <f t="shared" si="44"/>
        <v>6.3666666666666663</v>
      </c>
      <c r="N159" s="58">
        <v>7.64</v>
      </c>
      <c r="O159" s="60" t="s">
        <v>312</v>
      </c>
      <c r="P159" s="53" t="s">
        <v>68</v>
      </c>
      <c r="Q159" s="57" t="s">
        <v>308</v>
      </c>
      <c r="R159" s="76">
        <f t="shared" si="50"/>
        <v>44621</v>
      </c>
      <c r="S159" s="72">
        <f>AE159-20</f>
        <v>44631</v>
      </c>
      <c r="T159" s="73"/>
      <c r="U159" s="74"/>
      <c r="V159" s="47"/>
      <c r="W159" s="73"/>
      <c r="X159" s="73" t="s">
        <v>70</v>
      </c>
      <c r="Y159" s="74" t="s">
        <v>67</v>
      </c>
      <c r="Z159" s="61" t="s">
        <v>146</v>
      </c>
      <c r="AA159" s="75" t="s">
        <v>66</v>
      </c>
      <c r="AB159" s="138" t="s">
        <v>320</v>
      </c>
      <c r="AC159" s="76" t="s">
        <v>45</v>
      </c>
      <c r="AD159" s="77" t="s">
        <v>46</v>
      </c>
      <c r="AE159" s="77">
        <v>44651</v>
      </c>
      <c r="AF159" s="77">
        <v>44651</v>
      </c>
      <c r="AG159" s="72">
        <v>44926</v>
      </c>
      <c r="AH159" s="78">
        <v>2022</v>
      </c>
      <c r="AI159" s="79"/>
      <c r="AJ159" s="79"/>
      <c r="AK159" s="223"/>
      <c r="AL159" s="230"/>
      <c r="AM159" s="82"/>
      <c r="AN159" s="83"/>
      <c r="AO159" s="67"/>
      <c r="AP159" s="84"/>
      <c r="AQ159" s="84"/>
      <c r="AR159" s="85"/>
      <c r="AS159" s="86"/>
      <c r="AT159" s="87"/>
      <c r="AU159" s="68"/>
      <c r="AV159" s="88"/>
      <c r="AW159" s="89"/>
      <c r="AX159" s="90"/>
      <c r="AY159" s="90"/>
      <c r="AZ159" s="84"/>
      <c r="BA159" s="68"/>
      <c r="BB159" s="68"/>
      <c r="BC159" s="68"/>
      <c r="BD159" s="88"/>
      <c r="BE159" s="89"/>
      <c r="BF159" s="64"/>
      <c r="BG159" s="85"/>
      <c r="BH159" s="121"/>
      <c r="BI159" s="69"/>
      <c r="BJ159" s="65"/>
      <c r="BK159" s="91"/>
      <c r="BL159" s="92"/>
      <c r="BM159" s="90"/>
      <c r="BN159" s="66"/>
      <c r="BO159" s="82"/>
      <c r="BP159" s="93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</row>
    <row r="160" spans="1:91" s="36" customFormat="1" ht="45" customHeight="1">
      <c r="A160" s="47">
        <v>8</v>
      </c>
      <c r="B160" s="98" t="s">
        <v>565</v>
      </c>
      <c r="C160" s="47" t="s">
        <v>48</v>
      </c>
      <c r="D160" s="47" t="s">
        <v>48</v>
      </c>
      <c r="E160" s="246" t="s">
        <v>112</v>
      </c>
      <c r="F160" s="98" t="s">
        <v>526</v>
      </c>
      <c r="G160" s="151" t="s">
        <v>431</v>
      </c>
      <c r="H160" s="75" t="s">
        <v>295</v>
      </c>
      <c r="I160" s="233" t="s">
        <v>267</v>
      </c>
      <c r="J160" s="98" t="s">
        <v>144</v>
      </c>
      <c r="K160" s="246" t="s">
        <v>116</v>
      </c>
      <c r="L160" s="71" t="s">
        <v>105</v>
      </c>
      <c r="M160" s="134">
        <v>25.2</v>
      </c>
      <c r="N160" s="134">
        <v>25.2</v>
      </c>
      <c r="O160" s="60" t="s">
        <v>312</v>
      </c>
      <c r="P160" s="53" t="s">
        <v>68</v>
      </c>
      <c r="Q160" s="57" t="s">
        <v>308</v>
      </c>
      <c r="R160" s="72">
        <f>S160-10</f>
        <v>44690</v>
      </c>
      <c r="S160" s="72">
        <f>AE160-12</f>
        <v>44700</v>
      </c>
      <c r="T160" s="73"/>
      <c r="U160" s="77"/>
      <c r="V160" s="47"/>
      <c r="W160" s="73"/>
      <c r="X160" s="73" t="s">
        <v>49</v>
      </c>
      <c r="Y160" s="74" t="s">
        <v>67</v>
      </c>
      <c r="Z160" s="61" t="s">
        <v>145</v>
      </c>
      <c r="AA160" s="60" t="s">
        <v>66</v>
      </c>
      <c r="AB160" s="138" t="s">
        <v>320</v>
      </c>
      <c r="AC160" s="76" t="s">
        <v>45</v>
      </c>
      <c r="AD160" s="77" t="s">
        <v>46</v>
      </c>
      <c r="AE160" s="77">
        <v>44712</v>
      </c>
      <c r="AF160" s="77">
        <v>44712</v>
      </c>
      <c r="AG160" s="72">
        <v>45077</v>
      </c>
      <c r="AH160" s="78" t="s">
        <v>548</v>
      </c>
      <c r="AI160" s="47"/>
      <c r="AJ160" s="47"/>
      <c r="AK160" s="161"/>
      <c r="AL160" s="230"/>
      <c r="AN160" s="83"/>
      <c r="AO160" s="67"/>
      <c r="AP160" s="84"/>
      <c r="AQ160" s="84"/>
      <c r="AR160" s="85"/>
      <c r="AS160" s="86"/>
      <c r="AT160" s="87"/>
      <c r="AU160" s="68"/>
      <c r="AV160" s="88"/>
      <c r="AW160" s="89"/>
      <c r="AX160" s="90"/>
      <c r="AY160" s="90"/>
      <c r="AZ160" s="84"/>
      <c r="BA160" s="68"/>
      <c r="BB160" s="68"/>
      <c r="BC160" s="68"/>
      <c r="BD160" s="88"/>
      <c r="BE160" s="89"/>
      <c r="BF160" s="64"/>
      <c r="BG160" s="85"/>
      <c r="BH160" s="121"/>
      <c r="BI160" s="69"/>
      <c r="BJ160" s="65"/>
      <c r="BK160" s="91"/>
      <c r="BL160" s="92"/>
      <c r="BM160" s="90"/>
      <c r="BN160" s="66"/>
      <c r="BO160" s="82"/>
      <c r="BP160" s="93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</row>
    <row r="161" spans="1:87" s="146" customFormat="1" ht="39" customHeight="1">
      <c r="A161" s="47">
        <v>3</v>
      </c>
      <c r="B161" s="98" t="s">
        <v>565</v>
      </c>
      <c r="C161" s="47" t="s">
        <v>48</v>
      </c>
      <c r="D161" s="47" t="s">
        <v>48</v>
      </c>
      <c r="E161" s="246" t="s">
        <v>50</v>
      </c>
      <c r="F161" s="98" t="s">
        <v>527</v>
      </c>
      <c r="G161" s="150" t="s">
        <v>543</v>
      </c>
      <c r="H161" s="254" t="s">
        <v>607</v>
      </c>
      <c r="I161" s="115" t="s">
        <v>606</v>
      </c>
      <c r="J161" s="98" t="s">
        <v>144</v>
      </c>
      <c r="K161" s="246" t="s">
        <v>116</v>
      </c>
      <c r="L161" s="71" t="s">
        <v>105</v>
      </c>
      <c r="M161" s="180">
        <f>N161/1.2</f>
        <v>40.833333333333336</v>
      </c>
      <c r="N161" s="55">
        <v>49</v>
      </c>
      <c r="O161" s="60" t="s">
        <v>312</v>
      </c>
      <c r="P161" s="53" t="s">
        <v>68</v>
      </c>
      <c r="Q161" s="57" t="s">
        <v>308</v>
      </c>
      <c r="R161" s="72">
        <f t="shared" si="50"/>
        <v>44563</v>
      </c>
      <c r="S161" s="72">
        <f>AE161-20</f>
        <v>44573</v>
      </c>
      <c r="T161" s="73"/>
      <c r="U161" s="74"/>
      <c r="V161" s="47"/>
      <c r="W161" s="73"/>
      <c r="X161" s="73" t="s">
        <v>49</v>
      </c>
      <c r="Y161" s="74" t="s">
        <v>67</v>
      </c>
      <c r="Z161" s="61" t="s">
        <v>146</v>
      </c>
      <c r="AA161" s="75" t="s">
        <v>440</v>
      </c>
      <c r="AB161" s="75" t="s">
        <v>320</v>
      </c>
      <c r="AC161" s="76" t="s">
        <v>45</v>
      </c>
      <c r="AD161" s="77" t="s">
        <v>46</v>
      </c>
      <c r="AE161" s="77">
        <v>44593</v>
      </c>
      <c r="AF161" s="77">
        <v>44593</v>
      </c>
      <c r="AG161" s="72">
        <v>44926</v>
      </c>
      <c r="AH161" s="78">
        <v>2022</v>
      </c>
      <c r="AI161" s="145"/>
      <c r="AJ161" s="145"/>
      <c r="AK161" s="224"/>
    </row>
    <row r="162" spans="1:87" s="146" customFormat="1" ht="45" customHeight="1">
      <c r="A162" s="98" t="s">
        <v>142</v>
      </c>
      <c r="B162" s="98" t="s">
        <v>565</v>
      </c>
      <c r="C162" s="47" t="s">
        <v>48</v>
      </c>
      <c r="D162" s="47" t="s">
        <v>48</v>
      </c>
      <c r="E162" s="246" t="s">
        <v>50</v>
      </c>
      <c r="F162" s="98" t="s">
        <v>528</v>
      </c>
      <c r="G162" s="71" t="s">
        <v>456</v>
      </c>
      <c r="H162" s="116" t="s">
        <v>457</v>
      </c>
      <c r="I162" s="128" t="s">
        <v>457</v>
      </c>
      <c r="J162" s="98" t="s">
        <v>144</v>
      </c>
      <c r="K162" s="246" t="s">
        <v>116</v>
      </c>
      <c r="L162" s="71" t="s">
        <v>105</v>
      </c>
      <c r="M162" s="54">
        <f t="shared" ref="M162:M167" si="51">N162/1.2</f>
        <v>82.5</v>
      </c>
      <c r="N162" s="53">
        <v>99</v>
      </c>
      <c r="O162" s="62" t="s">
        <v>312</v>
      </c>
      <c r="P162" s="53" t="s">
        <v>68</v>
      </c>
      <c r="Q162" s="57" t="s">
        <v>419</v>
      </c>
      <c r="R162" s="72">
        <f t="shared" ref="R162:R167" si="52">S162-10</f>
        <v>44573</v>
      </c>
      <c r="S162" s="72">
        <f t="shared" ref="S162:S163" si="53">AE162-10</f>
        <v>44583</v>
      </c>
      <c r="T162" s="73"/>
      <c r="U162" s="74"/>
      <c r="V162" s="47"/>
      <c r="W162" s="127"/>
      <c r="X162" s="73" t="s">
        <v>70</v>
      </c>
      <c r="Y162" s="74" t="s">
        <v>67</v>
      </c>
      <c r="Z162" s="61" t="s">
        <v>146</v>
      </c>
      <c r="AA162" s="75" t="s">
        <v>440</v>
      </c>
      <c r="AB162" s="75" t="s">
        <v>320</v>
      </c>
      <c r="AC162" s="76" t="s">
        <v>45</v>
      </c>
      <c r="AD162" s="77" t="s">
        <v>46</v>
      </c>
      <c r="AE162" s="77">
        <v>44593</v>
      </c>
      <c r="AF162" s="77">
        <v>44593</v>
      </c>
      <c r="AG162" s="72">
        <v>44926</v>
      </c>
      <c r="AH162" s="78">
        <v>2022</v>
      </c>
      <c r="AI162" s="145"/>
      <c r="AJ162" s="145"/>
      <c r="AK162" s="224"/>
      <c r="AL162" s="66"/>
      <c r="AM162" s="82"/>
      <c r="AN162" s="83"/>
      <c r="AO162" s="67"/>
      <c r="AP162" s="84"/>
      <c r="AQ162" s="84"/>
      <c r="AR162" s="85"/>
      <c r="AS162" s="86"/>
      <c r="AT162" s="87"/>
      <c r="AU162" s="68"/>
      <c r="AV162" s="88"/>
      <c r="AW162" s="89"/>
      <c r="AX162" s="90"/>
      <c r="AY162" s="90"/>
      <c r="AZ162" s="84"/>
      <c r="BA162" s="68"/>
      <c r="BB162" s="68"/>
      <c r="BC162" s="68"/>
      <c r="BD162" s="88"/>
      <c r="BE162" s="89"/>
      <c r="BF162" s="64"/>
      <c r="BG162" s="85"/>
      <c r="BH162" s="121"/>
      <c r="BI162" s="69"/>
      <c r="BJ162" s="65"/>
      <c r="BK162" s="91"/>
      <c r="BL162" s="92"/>
      <c r="BM162" s="90"/>
      <c r="BN162" s="66"/>
      <c r="BO162" s="82"/>
      <c r="BP162" s="93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</row>
    <row r="163" spans="1:87" s="36" customFormat="1" ht="45" customHeight="1">
      <c r="A163" s="98" t="s">
        <v>142</v>
      </c>
      <c r="B163" s="98" t="s">
        <v>565</v>
      </c>
      <c r="C163" s="47" t="s">
        <v>48</v>
      </c>
      <c r="D163" s="47" t="s">
        <v>48</v>
      </c>
      <c r="E163" s="246" t="s">
        <v>50</v>
      </c>
      <c r="F163" s="98" t="s">
        <v>529</v>
      </c>
      <c r="G163" s="148" t="s">
        <v>458</v>
      </c>
      <c r="H163" s="116" t="s">
        <v>459</v>
      </c>
      <c r="I163" s="123" t="s">
        <v>460</v>
      </c>
      <c r="J163" s="98" t="s">
        <v>144</v>
      </c>
      <c r="K163" s="246" t="s">
        <v>116</v>
      </c>
      <c r="L163" s="71" t="s">
        <v>105</v>
      </c>
      <c r="M163" s="54">
        <f t="shared" si="51"/>
        <v>77.916666666666671</v>
      </c>
      <c r="N163" s="55">
        <v>93.5</v>
      </c>
      <c r="O163" s="60" t="s">
        <v>312</v>
      </c>
      <c r="P163" s="53" t="s">
        <v>68</v>
      </c>
      <c r="Q163" s="57" t="s">
        <v>419</v>
      </c>
      <c r="R163" s="72">
        <f t="shared" si="52"/>
        <v>44573</v>
      </c>
      <c r="S163" s="72">
        <f t="shared" si="53"/>
        <v>44583</v>
      </c>
      <c r="T163" s="73"/>
      <c r="U163" s="74"/>
      <c r="V163" s="47"/>
      <c r="W163" s="73"/>
      <c r="X163" s="73" t="s">
        <v>70</v>
      </c>
      <c r="Y163" s="74" t="s">
        <v>67</v>
      </c>
      <c r="Z163" s="61" t="s">
        <v>146</v>
      </c>
      <c r="AA163" s="75" t="s">
        <v>440</v>
      </c>
      <c r="AB163" s="75" t="s">
        <v>320</v>
      </c>
      <c r="AC163" s="76" t="s">
        <v>45</v>
      </c>
      <c r="AD163" s="77" t="s">
        <v>46</v>
      </c>
      <c r="AE163" s="77">
        <v>44593</v>
      </c>
      <c r="AF163" s="77">
        <v>44593</v>
      </c>
      <c r="AG163" s="72">
        <v>44926</v>
      </c>
      <c r="AH163" s="78">
        <v>2022</v>
      </c>
      <c r="AI163" s="79"/>
      <c r="AJ163" s="79"/>
      <c r="AK163" s="223"/>
    </row>
    <row r="164" spans="1:87" s="36" customFormat="1" ht="45" customHeight="1">
      <c r="A164" s="98" t="s">
        <v>142</v>
      </c>
      <c r="B164" s="98" t="s">
        <v>565</v>
      </c>
      <c r="C164" s="98" t="s">
        <v>48</v>
      </c>
      <c r="D164" s="98" t="s">
        <v>48</v>
      </c>
      <c r="E164" s="246" t="s">
        <v>50</v>
      </c>
      <c r="F164" s="98" t="s">
        <v>530</v>
      </c>
      <c r="G164" s="246" t="s">
        <v>123</v>
      </c>
      <c r="H164" s="114" t="s">
        <v>379</v>
      </c>
      <c r="I164" s="115" t="s">
        <v>380</v>
      </c>
      <c r="J164" s="98" t="s">
        <v>144</v>
      </c>
      <c r="K164" s="246" t="s">
        <v>116</v>
      </c>
      <c r="L164" s="246" t="s">
        <v>105</v>
      </c>
      <c r="M164" s="55">
        <f t="shared" si="51"/>
        <v>62.333333333333336</v>
      </c>
      <c r="N164" s="55">
        <v>74.8</v>
      </c>
      <c r="O164" s="60" t="s">
        <v>312</v>
      </c>
      <c r="P164" s="58" t="s">
        <v>68</v>
      </c>
      <c r="Q164" s="57" t="s">
        <v>419</v>
      </c>
      <c r="R164" s="72">
        <f t="shared" si="52"/>
        <v>44601</v>
      </c>
      <c r="S164" s="72">
        <f t="shared" ref="S164" si="54">AE164-10</f>
        <v>44611</v>
      </c>
      <c r="T164" s="107"/>
      <c r="U164" s="106"/>
      <c r="V164" s="108"/>
      <c r="W164" s="107"/>
      <c r="X164" s="107" t="s">
        <v>70</v>
      </c>
      <c r="Y164" s="72" t="s">
        <v>67</v>
      </c>
      <c r="Z164" s="108" t="s">
        <v>146</v>
      </c>
      <c r="AA164" s="75" t="s">
        <v>66</v>
      </c>
      <c r="AB164" s="75" t="s">
        <v>320</v>
      </c>
      <c r="AC164" s="72" t="s">
        <v>45</v>
      </c>
      <c r="AD164" s="81" t="s">
        <v>46</v>
      </c>
      <c r="AE164" s="81">
        <v>44621</v>
      </c>
      <c r="AF164" s="81">
        <v>44621</v>
      </c>
      <c r="AG164" s="72">
        <v>44926</v>
      </c>
      <c r="AH164" s="78">
        <v>2022</v>
      </c>
      <c r="AI164" s="98"/>
      <c r="AJ164" s="98"/>
      <c r="AK164" s="161"/>
      <c r="AL164" s="230"/>
      <c r="AM164" s="99"/>
      <c r="AN164" s="100"/>
      <c r="AO164" s="101"/>
      <c r="AP164" s="84"/>
      <c r="AQ164" s="84"/>
      <c r="AR164" s="84"/>
      <c r="AS164" s="102"/>
      <c r="AT164" s="87"/>
      <c r="AU164" s="68"/>
      <c r="AV164" s="103"/>
      <c r="AW164" s="87"/>
      <c r="AX164" s="90"/>
      <c r="AY164" s="90"/>
      <c r="AZ164" s="84"/>
      <c r="BA164" s="68"/>
      <c r="BB164" s="68"/>
      <c r="BC164" s="68"/>
      <c r="BD164" s="103"/>
      <c r="BE164" s="87"/>
      <c r="BF164" s="66"/>
      <c r="BG164" s="84"/>
      <c r="BH164" s="104"/>
      <c r="BI164" s="68"/>
      <c r="BJ164" s="66"/>
      <c r="BK164" s="92"/>
      <c r="BL164" s="92"/>
      <c r="BM164" s="90"/>
      <c r="BN164" s="66"/>
      <c r="BO164" s="99"/>
      <c r="BP164" s="105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</row>
    <row r="165" spans="1:87" s="36" customFormat="1" ht="45" customHeight="1">
      <c r="A165" s="98" t="s">
        <v>142</v>
      </c>
      <c r="B165" s="98" t="s">
        <v>565</v>
      </c>
      <c r="C165" s="98" t="s">
        <v>48</v>
      </c>
      <c r="D165" s="98" t="s">
        <v>48</v>
      </c>
      <c r="E165" s="246" t="s">
        <v>50</v>
      </c>
      <c r="F165" s="98" t="s">
        <v>531</v>
      </c>
      <c r="G165" s="246" t="s">
        <v>592</v>
      </c>
      <c r="H165" s="114" t="s">
        <v>365</v>
      </c>
      <c r="I165" s="115" t="s">
        <v>366</v>
      </c>
      <c r="J165" s="98" t="s">
        <v>144</v>
      </c>
      <c r="K165" s="95" t="s">
        <v>116</v>
      </c>
      <c r="L165" s="95" t="s">
        <v>105</v>
      </c>
      <c r="M165" s="55">
        <f t="shared" si="51"/>
        <v>74.98</v>
      </c>
      <c r="N165" s="55">
        <v>89.975999999999999</v>
      </c>
      <c r="O165" s="60" t="s">
        <v>312</v>
      </c>
      <c r="P165" s="58" t="s">
        <v>68</v>
      </c>
      <c r="Q165" s="58" t="s">
        <v>308</v>
      </c>
      <c r="R165" s="72">
        <f t="shared" si="52"/>
        <v>44573</v>
      </c>
      <c r="S165" s="72">
        <f>AE165-10</f>
        <v>44583</v>
      </c>
      <c r="T165" s="107"/>
      <c r="U165" s="106"/>
      <c r="V165" s="108"/>
      <c r="W165" s="107"/>
      <c r="X165" s="107" t="s">
        <v>70</v>
      </c>
      <c r="Y165" s="72" t="s">
        <v>67</v>
      </c>
      <c r="Z165" s="108" t="s">
        <v>146</v>
      </c>
      <c r="AA165" s="75" t="s">
        <v>66</v>
      </c>
      <c r="AB165" s="75" t="s">
        <v>320</v>
      </c>
      <c r="AC165" s="72" t="s">
        <v>45</v>
      </c>
      <c r="AD165" s="81" t="s">
        <v>46</v>
      </c>
      <c r="AE165" s="107">
        <v>44593</v>
      </c>
      <c r="AF165" s="107">
        <v>44593</v>
      </c>
      <c r="AG165" s="107">
        <v>44742</v>
      </c>
      <c r="AH165" s="78">
        <v>2022</v>
      </c>
      <c r="AI165" s="98"/>
      <c r="AJ165" s="98"/>
      <c r="AK165" s="161"/>
      <c r="AL165" s="230"/>
      <c r="AM165" s="99"/>
      <c r="AN165" s="100"/>
      <c r="AO165" s="101"/>
      <c r="AP165" s="84"/>
      <c r="AQ165" s="84"/>
      <c r="AR165" s="84"/>
      <c r="AS165" s="102"/>
      <c r="AT165" s="87"/>
      <c r="AU165" s="68"/>
      <c r="AV165" s="103"/>
      <c r="AW165" s="87"/>
      <c r="AX165" s="90"/>
      <c r="AY165" s="90"/>
      <c r="AZ165" s="84"/>
      <c r="BA165" s="68"/>
      <c r="BB165" s="68"/>
      <c r="BC165" s="68"/>
      <c r="BD165" s="103"/>
      <c r="BE165" s="87"/>
      <c r="BF165" s="66"/>
      <c r="BG165" s="84"/>
      <c r="BH165" s="104"/>
      <c r="BI165" s="68"/>
      <c r="BJ165" s="66"/>
      <c r="BK165" s="92"/>
      <c r="BL165" s="92"/>
      <c r="BM165" s="90"/>
      <c r="BN165" s="66"/>
      <c r="BO165" s="99"/>
      <c r="BP165" s="105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</row>
    <row r="166" spans="1:87" s="36" customFormat="1" ht="45" customHeight="1">
      <c r="A166" s="98" t="s">
        <v>142</v>
      </c>
      <c r="B166" s="98" t="s">
        <v>565</v>
      </c>
      <c r="C166" s="98" t="s">
        <v>48</v>
      </c>
      <c r="D166" s="98" t="s">
        <v>48</v>
      </c>
      <c r="E166" s="246" t="s">
        <v>50</v>
      </c>
      <c r="F166" s="98" t="s">
        <v>532</v>
      </c>
      <c r="G166" s="246" t="s">
        <v>593</v>
      </c>
      <c r="H166" s="114" t="s">
        <v>365</v>
      </c>
      <c r="I166" s="115" t="s">
        <v>366</v>
      </c>
      <c r="J166" s="98" t="s">
        <v>144</v>
      </c>
      <c r="K166" s="246" t="s">
        <v>116</v>
      </c>
      <c r="L166" s="246" t="s">
        <v>105</v>
      </c>
      <c r="M166" s="55">
        <f t="shared" si="51"/>
        <v>74.965833333333336</v>
      </c>
      <c r="N166" s="55">
        <v>89.959000000000003</v>
      </c>
      <c r="O166" s="60" t="s">
        <v>312</v>
      </c>
      <c r="P166" s="58" t="s">
        <v>68</v>
      </c>
      <c r="Q166" s="58" t="s">
        <v>308</v>
      </c>
      <c r="R166" s="72">
        <f t="shared" si="52"/>
        <v>44723</v>
      </c>
      <c r="S166" s="72">
        <f>AE166-10</f>
        <v>44733</v>
      </c>
      <c r="T166" s="107"/>
      <c r="U166" s="106"/>
      <c r="V166" s="108"/>
      <c r="W166" s="107"/>
      <c r="X166" s="107" t="s">
        <v>70</v>
      </c>
      <c r="Y166" s="72" t="s">
        <v>67</v>
      </c>
      <c r="Z166" s="108" t="s">
        <v>146</v>
      </c>
      <c r="AA166" s="75" t="s">
        <v>66</v>
      </c>
      <c r="AB166" s="75" t="s">
        <v>320</v>
      </c>
      <c r="AC166" s="72" t="s">
        <v>45</v>
      </c>
      <c r="AD166" s="81" t="s">
        <v>46</v>
      </c>
      <c r="AE166" s="107">
        <v>44743</v>
      </c>
      <c r="AF166" s="107">
        <v>44743</v>
      </c>
      <c r="AG166" s="107">
        <v>44926</v>
      </c>
      <c r="AH166" s="78">
        <v>2022</v>
      </c>
      <c r="AI166" s="98"/>
      <c r="AJ166" s="98"/>
      <c r="AK166" s="161"/>
      <c r="AL166" s="230"/>
      <c r="AM166" s="99"/>
      <c r="AN166" s="100"/>
      <c r="AO166" s="101"/>
      <c r="AP166" s="84"/>
      <c r="AQ166" s="84"/>
      <c r="AR166" s="84"/>
      <c r="AS166" s="102"/>
      <c r="AT166" s="87"/>
      <c r="AU166" s="68"/>
      <c r="AV166" s="103"/>
      <c r="AW166" s="87"/>
      <c r="AX166" s="90"/>
      <c r="AY166" s="90"/>
      <c r="AZ166" s="84"/>
      <c r="BA166" s="68"/>
      <c r="BB166" s="68"/>
      <c r="BC166" s="68"/>
      <c r="BD166" s="103"/>
      <c r="BE166" s="87"/>
      <c r="BF166" s="66"/>
      <c r="BG166" s="84"/>
      <c r="BH166" s="104"/>
      <c r="BI166" s="68"/>
      <c r="BJ166" s="66"/>
      <c r="BK166" s="92"/>
      <c r="BL166" s="92"/>
      <c r="BM166" s="90"/>
      <c r="BN166" s="66"/>
      <c r="BO166" s="99"/>
      <c r="BP166" s="105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</row>
    <row r="167" spans="1:87" s="36" customFormat="1" ht="45" customHeight="1">
      <c r="A167" s="98" t="s">
        <v>142</v>
      </c>
      <c r="B167" s="98" t="s">
        <v>565</v>
      </c>
      <c r="C167" s="98" t="s">
        <v>48</v>
      </c>
      <c r="D167" s="98" t="s">
        <v>48</v>
      </c>
      <c r="E167" s="246" t="s">
        <v>50</v>
      </c>
      <c r="F167" s="98" t="s">
        <v>533</v>
      </c>
      <c r="G167" s="246" t="s">
        <v>313</v>
      </c>
      <c r="H167" s="114" t="s">
        <v>399</v>
      </c>
      <c r="I167" s="115" t="s">
        <v>398</v>
      </c>
      <c r="J167" s="98" t="s">
        <v>144</v>
      </c>
      <c r="K167" s="246" t="s">
        <v>116</v>
      </c>
      <c r="L167" s="246" t="s">
        <v>105</v>
      </c>
      <c r="M167" s="55">
        <f t="shared" si="51"/>
        <v>45</v>
      </c>
      <c r="N167" s="55">
        <v>54</v>
      </c>
      <c r="O167" s="60" t="s">
        <v>312</v>
      </c>
      <c r="P167" s="58" t="s">
        <v>68</v>
      </c>
      <c r="Q167" s="57" t="s">
        <v>308</v>
      </c>
      <c r="R167" s="72">
        <f t="shared" si="52"/>
        <v>44601</v>
      </c>
      <c r="S167" s="72">
        <f>AE167-10</f>
        <v>44611</v>
      </c>
      <c r="T167" s="107"/>
      <c r="U167" s="106"/>
      <c r="V167" s="108"/>
      <c r="W167" s="107"/>
      <c r="X167" s="107" t="s">
        <v>70</v>
      </c>
      <c r="Y167" s="72" t="s">
        <v>67</v>
      </c>
      <c r="Z167" s="108" t="s">
        <v>146</v>
      </c>
      <c r="AA167" s="75" t="s">
        <v>66</v>
      </c>
      <c r="AB167" s="75" t="s">
        <v>320</v>
      </c>
      <c r="AC167" s="72" t="s">
        <v>45</v>
      </c>
      <c r="AD167" s="81" t="s">
        <v>46</v>
      </c>
      <c r="AE167" s="81">
        <v>44621</v>
      </c>
      <c r="AF167" s="81">
        <v>44621</v>
      </c>
      <c r="AG167" s="81">
        <v>44681</v>
      </c>
      <c r="AH167" s="78">
        <v>2022</v>
      </c>
      <c r="AI167" s="98"/>
      <c r="AJ167" s="98"/>
      <c r="AK167" s="161"/>
      <c r="AL167" s="230"/>
      <c r="AM167" s="99"/>
      <c r="AN167" s="100"/>
      <c r="AO167" s="101"/>
      <c r="AP167" s="84"/>
      <c r="AQ167" s="84"/>
      <c r="AR167" s="84"/>
      <c r="AS167" s="102"/>
      <c r="AT167" s="87"/>
      <c r="AU167" s="68"/>
      <c r="AV167" s="103"/>
      <c r="AW167" s="87"/>
      <c r="AX167" s="90"/>
      <c r="AY167" s="90"/>
      <c r="AZ167" s="84"/>
      <c r="BA167" s="68"/>
      <c r="BB167" s="68"/>
      <c r="BC167" s="68"/>
      <c r="BD167" s="103"/>
      <c r="BE167" s="87"/>
      <c r="BF167" s="66"/>
      <c r="BG167" s="84"/>
      <c r="BH167" s="104"/>
      <c r="BI167" s="68"/>
      <c r="BJ167" s="66"/>
      <c r="BK167" s="92"/>
      <c r="BL167" s="92"/>
      <c r="BM167" s="90"/>
      <c r="BN167" s="66"/>
      <c r="BO167" s="99"/>
      <c r="BP167" s="105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</row>
    <row r="168" spans="1:87" s="36" customFormat="1" ht="45" customHeight="1">
      <c r="A168" s="47">
        <v>8</v>
      </c>
      <c r="B168" s="98" t="s">
        <v>565</v>
      </c>
      <c r="C168" s="47" t="s">
        <v>48</v>
      </c>
      <c r="D168" s="47" t="s">
        <v>48</v>
      </c>
      <c r="E168" s="246" t="s">
        <v>50</v>
      </c>
      <c r="F168" s="98" t="s">
        <v>534</v>
      </c>
      <c r="G168" s="148" t="s">
        <v>610</v>
      </c>
      <c r="H168" s="122" t="s">
        <v>389</v>
      </c>
      <c r="I168" s="125" t="s">
        <v>390</v>
      </c>
      <c r="J168" s="98" t="s">
        <v>144</v>
      </c>
      <c r="K168" s="246" t="s">
        <v>116</v>
      </c>
      <c r="L168" s="71" t="s">
        <v>105</v>
      </c>
      <c r="M168" s="54">
        <f>N168/1.1</f>
        <v>81.818181818181813</v>
      </c>
      <c r="N168" s="134">
        <v>90</v>
      </c>
      <c r="O168" s="62" t="s">
        <v>312</v>
      </c>
      <c r="P168" s="53" t="s">
        <v>68</v>
      </c>
      <c r="Q168" s="57" t="s">
        <v>308</v>
      </c>
      <c r="R168" s="72">
        <f>S168-10</f>
        <v>44723</v>
      </c>
      <c r="S168" s="72">
        <f>AE168-10</f>
        <v>44733</v>
      </c>
      <c r="T168" s="73"/>
      <c r="U168" s="76"/>
      <c r="V168" s="47"/>
      <c r="W168" s="73"/>
      <c r="X168" s="73" t="s">
        <v>70</v>
      </c>
      <c r="Y168" s="74" t="s">
        <v>67</v>
      </c>
      <c r="Z168" s="61" t="s">
        <v>309</v>
      </c>
      <c r="AA168" s="60" t="s">
        <v>430</v>
      </c>
      <c r="AB168" s="138" t="s">
        <v>320</v>
      </c>
      <c r="AC168" s="76" t="s">
        <v>45</v>
      </c>
      <c r="AD168" s="77" t="s">
        <v>46</v>
      </c>
      <c r="AE168" s="77">
        <v>44743</v>
      </c>
      <c r="AF168" s="77">
        <v>44743</v>
      </c>
      <c r="AG168" s="72">
        <v>44834</v>
      </c>
      <c r="AH168" s="78">
        <v>2022</v>
      </c>
      <c r="AI168" s="79"/>
      <c r="AJ168" s="79"/>
      <c r="AK168" s="223"/>
      <c r="AL168" s="80"/>
      <c r="AM168" s="80"/>
    </row>
    <row r="169" spans="1:87" s="36" customFormat="1" ht="45" customHeight="1">
      <c r="A169" s="47">
        <v>8</v>
      </c>
      <c r="B169" s="98" t="s">
        <v>565</v>
      </c>
      <c r="C169" s="47" t="s">
        <v>48</v>
      </c>
      <c r="D169" s="47" t="s">
        <v>48</v>
      </c>
      <c r="E169" s="246" t="s">
        <v>50</v>
      </c>
      <c r="F169" s="98" t="s">
        <v>535</v>
      </c>
      <c r="G169" s="148" t="s">
        <v>611</v>
      </c>
      <c r="H169" s="122" t="s">
        <v>389</v>
      </c>
      <c r="I169" s="125" t="s">
        <v>390</v>
      </c>
      <c r="J169" s="98" t="s">
        <v>144</v>
      </c>
      <c r="K169" s="246" t="s">
        <v>116</v>
      </c>
      <c r="L169" s="71" t="s">
        <v>105</v>
      </c>
      <c r="M169" s="54">
        <f>N169/1.1</f>
        <v>81.818181818181813</v>
      </c>
      <c r="N169" s="134">
        <v>90</v>
      </c>
      <c r="O169" s="62" t="s">
        <v>312</v>
      </c>
      <c r="P169" s="53" t="s">
        <v>68</v>
      </c>
      <c r="Q169" s="57" t="s">
        <v>308</v>
      </c>
      <c r="R169" s="72">
        <f t="shared" ref="R169:R172" si="55">S169-10</f>
        <v>44815</v>
      </c>
      <c r="S169" s="72">
        <f t="shared" ref="S169:S172" si="56">AE169-10</f>
        <v>44825</v>
      </c>
      <c r="T169" s="73"/>
      <c r="U169" s="76"/>
      <c r="V169" s="47"/>
      <c r="W169" s="73"/>
      <c r="X169" s="73" t="s">
        <v>70</v>
      </c>
      <c r="Y169" s="74" t="s">
        <v>67</v>
      </c>
      <c r="Z169" s="61" t="s">
        <v>309</v>
      </c>
      <c r="AA169" s="60" t="s">
        <v>430</v>
      </c>
      <c r="AB169" s="138" t="s">
        <v>320</v>
      </c>
      <c r="AC169" s="76" t="s">
        <v>45</v>
      </c>
      <c r="AD169" s="77" t="s">
        <v>46</v>
      </c>
      <c r="AE169" s="77">
        <v>44835</v>
      </c>
      <c r="AF169" s="77">
        <v>44835</v>
      </c>
      <c r="AG169" s="72">
        <v>44926</v>
      </c>
      <c r="AH169" s="78">
        <v>2022</v>
      </c>
      <c r="AI169" s="79"/>
      <c r="AJ169" s="79"/>
      <c r="AK169" s="223"/>
      <c r="AL169" s="80"/>
      <c r="AM169" s="80"/>
    </row>
    <row r="170" spans="1:87" s="36" customFormat="1" ht="45" customHeight="1">
      <c r="A170" s="47">
        <v>8</v>
      </c>
      <c r="B170" s="98" t="s">
        <v>565</v>
      </c>
      <c r="C170" s="47" t="s">
        <v>48</v>
      </c>
      <c r="D170" s="47" t="s">
        <v>48</v>
      </c>
      <c r="E170" s="246" t="s">
        <v>50</v>
      </c>
      <c r="F170" s="98" t="s">
        <v>536</v>
      </c>
      <c r="G170" s="148" t="s">
        <v>615</v>
      </c>
      <c r="H170" s="122" t="s">
        <v>278</v>
      </c>
      <c r="I170" s="123" t="s">
        <v>225</v>
      </c>
      <c r="J170" s="98" t="s">
        <v>144</v>
      </c>
      <c r="K170" s="246" t="s">
        <v>116</v>
      </c>
      <c r="L170" s="71" t="s">
        <v>105</v>
      </c>
      <c r="M170" s="54">
        <f>N170/1.1</f>
        <v>72.718181818181804</v>
      </c>
      <c r="N170" s="134">
        <v>79.989999999999995</v>
      </c>
      <c r="O170" s="60" t="s">
        <v>312</v>
      </c>
      <c r="P170" s="53" t="s">
        <v>68</v>
      </c>
      <c r="Q170" s="57" t="s">
        <v>308</v>
      </c>
      <c r="R170" s="72">
        <f t="shared" si="55"/>
        <v>44632</v>
      </c>
      <c r="S170" s="72">
        <f t="shared" si="56"/>
        <v>44642</v>
      </c>
      <c r="T170" s="73"/>
      <c r="U170" s="76"/>
      <c r="V170" s="47"/>
      <c r="W170" s="73"/>
      <c r="X170" s="73" t="s">
        <v>70</v>
      </c>
      <c r="Y170" s="74" t="s">
        <v>67</v>
      </c>
      <c r="Z170" s="61" t="s">
        <v>146</v>
      </c>
      <c r="AA170" s="75" t="s">
        <v>66</v>
      </c>
      <c r="AB170" s="138" t="s">
        <v>320</v>
      </c>
      <c r="AC170" s="76" t="s">
        <v>45</v>
      </c>
      <c r="AD170" s="77" t="s">
        <v>46</v>
      </c>
      <c r="AE170" s="77">
        <v>44652</v>
      </c>
      <c r="AF170" s="77">
        <v>44652</v>
      </c>
      <c r="AG170" s="72">
        <v>44742</v>
      </c>
      <c r="AH170" s="78">
        <v>2022</v>
      </c>
      <c r="AI170" s="79"/>
      <c r="AJ170" s="79"/>
      <c r="AK170" s="223"/>
      <c r="AL170" s="80"/>
      <c r="AM170" s="80"/>
    </row>
    <row r="171" spans="1:87" s="36" customFormat="1" ht="45" customHeight="1">
      <c r="A171" s="47">
        <v>8</v>
      </c>
      <c r="B171" s="98" t="s">
        <v>565</v>
      </c>
      <c r="C171" s="47" t="s">
        <v>48</v>
      </c>
      <c r="D171" s="47" t="s">
        <v>48</v>
      </c>
      <c r="E171" s="246" t="s">
        <v>50</v>
      </c>
      <c r="F171" s="98" t="s">
        <v>537</v>
      </c>
      <c r="G171" s="148" t="s">
        <v>614</v>
      </c>
      <c r="H171" s="122" t="s">
        <v>278</v>
      </c>
      <c r="I171" s="123" t="s">
        <v>225</v>
      </c>
      <c r="J171" s="98" t="s">
        <v>144</v>
      </c>
      <c r="K171" s="246" t="s">
        <v>116</v>
      </c>
      <c r="L171" s="71" t="s">
        <v>105</v>
      </c>
      <c r="M171" s="54">
        <f t="shared" ref="M171:M172" si="57">N171/1.1</f>
        <v>71.36363636363636</v>
      </c>
      <c r="N171" s="134">
        <v>78.5</v>
      </c>
      <c r="O171" s="60" t="s">
        <v>312</v>
      </c>
      <c r="P171" s="53" t="s">
        <v>68</v>
      </c>
      <c r="Q171" s="57" t="s">
        <v>308</v>
      </c>
      <c r="R171" s="72">
        <f t="shared" si="55"/>
        <v>44723</v>
      </c>
      <c r="S171" s="72">
        <f t="shared" si="56"/>
        <v>44733</v>
      </c>
      <c r="T171" s="73"/>
      <c r="U171" s="76"/>
      <c r="V171" s="47"/>
      <c r="W171" s="73"/>
      <c r="X171" s="73" t="s">
        <v>70</v>
      </c>
      <c r="Y171" s="74" t="s">
        <v>67</v>
      </c>
      <c r="Z171" s="61" t="s">
        <v>146</v>
      </c>
      <c r="AA171" s="75" t="s">
        <v>66</v>
      </c>
      <c r="AB171" s="138" t="s">
        <v>320</v>
      </c>
      <c r="AC171" s="76" t="s">
        <v>45</v>
      </c>
      <c r="AD171" s="77" t="s">
        <v>46</v>
      </c>
      <c r="AE171" s="77">
        <v>44743</v>
      </c>
      <c r="AF171" s="77">
        <v>44743</v>
      </c>
      <c r="AG171" s="72">
        <v>44834</v>
      </c>
      <c r="AH171" s="78">
        <v>2022</v>
      </c>
      <c r="AI171" s="79"/>
      <c r="AJ171" s="79"/>
      <c r="AK171" s="223"/>
      <c r="AL171" s="80"/>
      <c r="AM171" s="80"/>
    </row>
    <row r="172" spans="1:87" s="36" customFormat="1" ht="45" customHeight="1">
      <c r="A172" s="47">
        <v>8</v>
      </c>
      <c r="B172" s="98" t="s">
        <v>565</v>
      </c>
      <c r="C172" s="47" t="s">
        <v>48</v>
      </c>
      <c r="D172" s="47" t="s">
        <v>48</v>
      </c>
      <c r="E172" s="246" t="s">
        <v>50</v>
      </c>
      <c r="F172" s="98" t="s">
        <v>538</v>
      </c>
      <c r="G172" s="148" t="s">
        <v>613</v>
      </c>
      <c r="H172" s="122" t="s">
        <v>278</v>
      </c>
      <c r="I172" s="123" t="s">
        <v>225</v>
      </c>
      <c r="J172" s="98" t="s">
        <v>144</v>
      </c>
      <c r="K172" s="246" t="s">
        <v>116</v>
      </c>
      <c r="L172" s="71" t="s">
        <v>105</v>
      </c>
      <c r="M172" s="54">
        <f t="shared" si="57"/>
        <v>72.72727272727272</v>
      </c>
      <c r="N172" s="134">
        <v>80</v>
      </c>
      <c r="O172" s="60" t="s">
        <v>312</v>
      </c>
      <c r="P172" s="53" t="s">
        <v>68</v>
      </c>
      <c r="Q172" s="57" t="s">
        <v>308</v>
      </c>
      <c r="R172" s="72">
        <f t="shared" si="55"/>
        <v>44815</v>
      </c>
      <c r="S172" s="72">
        <f t="shared" si="56"/>
        <v>44825</v>
      </c>
      <c r="T172" s="73"/>
      <c r="U172" s="76"/>
      <c r="V172" s="47"/>
      <c r="W172" s="73"/>
      <c r="X172" s="73" t="s">
        <v>70</v>
      </c>
      <c r="Y172" s="74" t="s">
        <v>67</v>
      </c>
      <c r="Z172" s="61" t="s">
        <v>146</v>
      </c>
      <c r="AA172" s="75" t="s">
        <v>66</v>
      </c>
      <c r="AB172" s="138" t="s">
        <v>320</v>
      </c>
      <c r="AC172" s="76" t="s">
        <v>45</v>
      </c>
      <c r="AD172" s="77" t="s">
        <v>46</v>
      </c>
      <c r="AE172" s="77">
        <v>44835</v>
      </c>
      <c r="AF172" s="77">
        <v>44835</v>
      </c>
      <c r="AG172" s="72">
        <v>44926</v>
      </c>
      <c r="AH172" s="78">
        <v>2022</v>
      </c>
      <c r="AI172" s="79"/>
      <c r="AJ172" s="79"/>
      <c r="AK172" s="223"/>
      <c r="AL172" s="80"/>
      <c r="AM172" s="80"/>
    </row>
    <row r="173" spans="1:87" ht="27.75" customHeight="1">
      <c r="A173" s="300" t="s">
        <v>416</v>
      </c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222">
        <f>SUM(M45:M172)+M32+M44</f>
        <v>10191.25663636364</v>
      </c>
      <c r="N173" s="237">
        <f>SUM(N45:N172)+N44+N32</f>
        <v>11686.837399999999</v>
      </c>
      <c r="O173" s="247"/>
      <c r="P173" s="135"/>
      <c r="Q173" s="136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7"/>
      <c r="AF173" s="137"/>
      <c r="AG173" s="137"/>
      <c r="AH173" s="135"/>
      <c r="AI173" s="135"/>
      <c r="AJ173" s="135"/>
    </row>
    <row r="174" spans="1:87" s="39" customFormat="1">
      <c r="A174" s="298" t="s">
        <v>104</v>
      </c>
      <c r="B174" s="298"/>
      <c r="C174" s="298"/>
      <c r="D174" s="298"/>
      <c r="E174" s="298"/>
      <c r="F174" s="299"/>
      <c r="G174" s="33"/>
      <c r="H174" s="33"/>
      <c r="I174" s="63"/>
      <c r="J174" s="33"/>
      <c r="K174" s="33"/>
      <c r="L174" s="155"/>
      <c r="M174" s="238"/>
      <c r="N174" s="59"/>
      <c r="O174" s="33"/>
      <c r="P174" s="154"/>
      <c r="Q174" s="153"/>
      <c r="R174" s="154"/>
      <c r="S174" s="154"/>
      <c r="T174" s="154"/>
      <c r="U174" s="41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42"/>
      <c r="AF174" s="42"/>
      <c r="AG174" s="42"/>
      <c r="AH174" s="154"/>
      <c r="AI174" s="33"/>
      <c r="AJ174" s="33"/>
      <c r="AK174" s="229"/>
    </row>
    <row r="175" spans="1:87" s="39" customFormat="1">
      <c r="A175" s="33"/>
      <c r="B175" s="31"/>
      <c r="C175" s="33"/>
      <c r="D175" s="33"/>
      <c r="E175" s="33"/>
      <c r="F175" s="51"/>
      <c r="G175" s="33"/>
      <c r="H175" s="33"/>
      <c r="I175" s="63"/>
      <c r="J175" s="33"/>
      <c r="K175" s="240"/>
      <c r="L175" s="155"/>
      <c r="M175" s="239"/>
      <c r="N175" s="31"/>
      <c r="O175" s="33"/>
      <c r="P175" s="154"/>
      <c r="Q175" s="153"/>
      <c r="R175" s="154"/>
      <c r="S175" s="154"/>
      <c r="T175" s="154"/>
      <c r="U175" s="41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42"/>
      <c r="AF175" s="42"/>
      <c r="AG175" s="42"/>
      <c r="AH175" s="154"/>
      <c r="AI175" s="33"/>
      <c r="AJ175" s="33"/>
      <c r="AK175" s="229"/>
    </row>
    <row r="176" spans="1:87" s="39" customFormat="1">
      <c r="A176" s="33"/>
      <c r="B176" s="31"/>
      <c r="C176" s="33"/>
      <c r="D176" s="33"/>
      <c r="E176" s="33"/>
      <c r="F176" s="51"/>
      <c r="G176" s="33"/>
      <c r="H176" s="33"/>
      <c r="I176" s="63"/>
      <c r="J176" s="33"/>
      <c r="K176" s="240"/>
      <c r="L176" s="155"/>
      <c r="M176" s="239"/>
      <c r="N176" s="31"/>
      <c r="O176" s="33"/>
      <c r="P176" s="154"/>
      <c r="Q176" s="153"/>
      <c r="R176" s="154"/>
      <c r="S176" s="154"/>
      <c r="T176" s="154"/>
      <c r="U176" s="41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42"/>
      <c r="AF176" s="42"/>
      <c r="AG176" s="42"/>
      <c r="AH176" s="154"/>
      <c r="AI176" s="33"/>
      <c r="AJ176" s="33"/>
      <c r="AK176" s="229"/>
    </row>
    <row r="177" spans="1:37" s="39" customFormat="1" ht="29.25" customHeight="1">
      <c r="B177" s="48" t="s">
        <v>114</v>
      </c>
      <c r="C177" s="43"/>
      <c r="D177" s="43"/>
      <c r="E177" s="43"/>
      <c r="F177" s="100"/>
      <c r="G177" s="120"/>
      <c r="H177" s="43"/>
      <c r="I177" s="70"/>
      <c r="K177" s="241"/>
      <c r="M177" s="36"/>
      <c r="N177" s="206"/>
      <c r="Q177" s="96"/>
      <c r="U177" s="44"/>
      <c r="AF177" s="38"/>
      <c r="AG177" s="38"/>
      <c r="AK177" s="229"/>
    </row>
    <row r="178" spans="1:37" s="39" customFormat="1" ht="27" customHeight="1">
      <c r="B178" s="49" t="s">
        <v>115</v>
      </c>
      <c r="C178" s="45"/>
      <c r="D178" s="45"/>
      <c r="E178" s="45"/>
      <c r="F178" s="51"/>
      <c r="G178" s="110"/>
      <c r="H178" s="45"/>
      <c r="I178" s="70"/>
      <c r="M178" s="36"/>
      <c r="N178" s="36"/>
      <c r="Q178" s="96"/>
      <c r="U178" s="44"/>
      <c r="AF178" s="38"/>
      <c r="AG178" s="38"/>
      <c r="AK178" s="229"/>
    </row>
    <row r="179" spans="1:37" s="39" customFormat="1" ht="30" customHeight="1">
      <c r="B179" s="49" t="s">
        <v>437</v>
      </c>
      <c r="C179" s="45"/>
      <c r="D179" s="45"/>
      <c r="E179" s="45"/>
      <c r="F179" s="51"/>
      <c r="G179" s="110"/>
      <c r="H179" s="45"/>
      <c r="I179" s="70"/>
      <c r="M179" s="36"/>
      <c r="N179" s="36"/>
      <c r="Q179" s="96"/>
      <c r="U179" s="44"/>
      <c r="AF179" s="38"/>
      <c r="AG179" s="38"/>
      <c r="AK179" s="229"/>
    </row>
    <row r="180" spans="1:37" s="39" customFormat="1">
      <c r="A180" s="33"/>
      <c r="B180" s="31"/>
      <c r="C180" s="33"/>
      <c r="D180" s="33"/>
      <c r="E180" s="33"/>
      <c r="F180" s="51"/>
      <c r="G180" s="33"/>
      <c r="H180" s="33"/>
      <c r="I180" s="63"/>
      <c r="J180" s="33"/>
      <c r="K180" s="33"/>
      <c r="L180" s="155"/>
      <c r="M180" s="31"/>
      <c r="N180" s="59"/>
      <c r="O180" s="240"/>
      <c r="P180" s="154"/>
      <c r="Q180" s="153"/>
      <c r="R180" s="154"/>
      <c r="S180" s="154"/>
      <c r="T180" s="154"/>
      <c r="U180" s="41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42"/>
      <c r="AF180" s="42"/>
      <c r="AG180" s="42"/>
      <c r="AH180" s="154"/>
      <c r="AI180" s="33"/>
      <c r="AJ180" s="33"/>
      <c r="AK180" s="229"/>
    </row>
    <row r="181" spans="1:37" s="39" customFormat="1" ht="20.25">
      <c r="A181" s="46"/>
      <c r="B181" s="50"/>
      <c r="C181" s="46"/>
      <c r="D181" s="33"/>
      <c r="E181" s="33"/>
      <c r="F181" s="51"/>
      <c r="G181" s="33"/>
      <c r="H181" s="33"/>
      <c r="I181" s="63"/>
      <c r="J181" s="33"/>
      <c r="K181" s="33"/>
      <c r="L181" s="155"/>
      <c r="M181" s="31"/>
      <c r="N181" s="31"/>
      <c r="O181" s="33"/>
      <c r="P181" s="154"/>
      <c r="Q181" s="153"/>
      <c r="R181" s="154"/>
      <c r="S181" s="154"/>
      <c r="T181" s="154"/>
      <c r="U181" s="41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42"/>
      <c r="AF181" s="42"/>
      <c r="AG181" s="42"/>
      <c r="AH181" s="154"/>
      <c r="AI181" s="33"/>
      <c r="AJ181" s="33"/>
      <c r="AK181" s="229"/>
    </row>
    <row r="182" spans="1:37" s="39" customFormat="1" ht="20.25">
      <c r="A182" s="46"/>
      <c r="B182" s="50"/>
      <c r="C182" s="46"/>
      <c r="D182" s="33"/>
      <c r="E182" s="33"/>
      <c r="F182" s="51"/>
      <c r="G182" s="33"/>
      <c r="H182" s="33"/>
      <c r="I182" s="63"/>
      <c r="J182" s="33"/>
      <c r="K182" s="33"/>
      <c r="L182" s="155"/>
      <c r="M182" s="31"/>
      <c r="N182" s="31"/>
      <c r="O182" s="33"/>
      <c r="P182" s="154"/>
      <c r="Q182" s="153"/>
      <c r="R182" s="154"/>
      <c r="S182" s="154"/>
      <c r="T182" s="154"/>
      <c r="U182" s="41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42"/>
      <c r="AF182" s="42"/>
      <c r="AG182" s="42"/>
      <c r="AH182" s="154"/>
      <c r="AI182" s="33"/>
      <c r="AJ182" s="33"/>
      <c r="AK182" s="229"/>
    </row>
    <row r="183" spans="1:37" s="39" customFormat="1" ht="20.25">
      <c r="A183" s="46"/>
      <c r="B183" s="50"/>
      <c r="C183" s="46"/>
      <c r="D183" s="33"/>
      <c r="E183" s="33"/>
      <c r="F183" s="51"/>
      <c r="G183" s="33"/>
      <c r="H183" s="33"/>
      <c r="I183" s="63"/>
      <c r="J183" s="33"/>
      <c r="K183" s="33"/>
      <c r="L183" s="155"/>
      <c r="M183" s="31"/>
      <c r="N183" s="31"/>
      <c r="O183" s="33"/>
      <c r="P183" s="154"/>
      <c r="Q183" s="153"/>
      <c r="R183" s="154"/>
      <c r="S183" s="154"/>
      <c r="T183" s="154"/>
      <c r="U183" s="41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42"/>
      <c r="AF183" s="42"/>
      <c r="AG183" s="42"/>
      <c r="AH183" s="154"/>
      <c r="AI183" s="33"/>
      <c r="AJ183" s="33"/>
      <c r="AK183" s="229"/>
    </row>
  </sheetData>
  <autoFilter ref="A8:EB179"/>
  <customSheetViews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7">
    <mergeCell ref="A10:I10"/>
    <mergeCell ref="A32:I32"/>
    <mergeCell ref="A44:I44"/>
    <mergeCell ref="A174:F174"/>
    <mergeCell ref="A173:L173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3:N3"/>
    <mergeCell ref="H5:H7"/>
    <mergeCell ref="I5:I7"/>
    <mergeCell ref="M5:M7"/>
    <mergeCell ref="N5:N7"/>
  </mergeCells>
  <pageMargins left="0.7" right="0.7" top="0.75" bottom="0.75" header="0.3" footer="0.3"/>
  <pageSetup paperSize="9" scale="50" fitToWidth="0" fitToHeight="0" orientation="landscape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4"/>
  <sheetViews>
    <sheetView workbookViewId="0">
      <selection activeCell="G24" sqref="G24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36" ht="20.25">
      <c r="A4" s="24" t="s">
        <v>423</v>
      </c>
    </row>
    <row r="6" spans="1:36" ht="25.5" customHeight="1">
      <c r="A6" s="302" t="s">
        <v>29</v>
      </c>
      <c r="B6" s="302" t="s">
        <v>18</v>
      </c>
      <c r="C6" s="313" t="s">
        <v>20</v>
      </c>
      <c r="D6" s="315"/>
      <c r="E6" s="302" t="s">
        <v>33</v>
      </c>
      <c r="F6" s="319" t="s">
        <v>21</v>
      </c>
      <c r="G6" s="302" t="s">
        <v>22</v>
      </c>
      <c r="H6" s="302" t="s">
        <v>51</v>
      </c>
      <c r="I6" s="319" t="s">
        <v>52</v>
      </c>
      <c r="J6" s="302" t="s">
        <v>53</v>
      </c>
      <c r="K6" s="302" t="s">
        <v>38</v>
      </c>
      <c r="L6" s="302" t="s">
        <v>39</v>
      </c>
      <c r="M6" s="312" t="s">
        <v>54</v>
      </c>
      <c r="N6" s="312" t="s">
        <v>55</v>
      </c>
      <c r="O6" s="302" t="s">
        <v>34</v>
      </c>
      <c r="P6" s="313" t="s">
        <v>0</v>
      </c>
      <c r="Q6" s="314"/>
      <c r="R6" s="314"/>
      <c r="S6" s="315"/>
      <c r="T6" s="313" t="s">
        <v>58</v>
      </c>
      <c r="U6" s="316"/>
      <c r="V6" s="316"/>
      <c r="W6" s="317"/>
      <c r="X6" s="313" t="s">
        <v>30</v>
      </c>
      <c r="Y6" s="316"/>
      <c r="Z6" s="316"/>
      <c r="AA6" s="316"/>
      <c r="AB6" s="316"/>
      <c r="AC6" s="316"/>
      <c r="AD6" s="316"/>
      <c r="AE6" s="318"/>
      <c r="AF6" s="316"/>
      <c r="AG6" s="317"/>
      <c r="AH6" s="319" t="s">
        <v>19</v>
      </c>
      <c r="AI6" s="302" t="s">
        <v>40</v>
      </c>
      <c r="AJ6" s="305" t="s">
        <v>36</v>
      </c>
    </row>
    <row r="7" spans="1:36">
      <c r="A7" s="303"/>
      <c r="B7" s="303"/>
      <c r="C7" s="302" t="s">
        <v>41</v>
      </c>
      <c r="D7" s="306" t="s">
        <v>65</v>
      </c>
      <c r="E7" s="303"/>
      <c r="F7" s="320"/>
      <c r="G7" s="303"/>
      <c r="H7" s="303"/>
      <c r="I7" s="320"/>
      <c r="J7" s="303"/>
      <c r="K7" s="303"/>
      <c r="L7" s="303"/>
      <c r="M7" s="312"/>
      <c r="N7" s="312"/>
      <c r="O7" s="303"/>
      <c r="P7" s="302" t="s">
        <v>42</v>
      </c>
      <c r="Q7" s="302" t="s">
        <v>37</v>
      </c>
      <c r="R7" s="309" t="s">
        <v>56</v>
      </c>
      <c r="S7" s="309" t="s">
        <v>57</v>
      </c>
      <c r="T7" s="302" t="s">
        <v>59</v>
      </c>
      <c r="U7" s="302" t="s">
        <v>35</v>
      </c>
      <c r="V7" s="302" t="s">
        <v>60</v>
      </c>
      <c r="W7" s="302" t="s">
        <v>61</v>
      </c>
      <c r="X7" s="302" t="s">
        <v>27</v>
      </c>
      <c r="Y7" s="302" t="s">
        <v>28</v>
      </c>
      <c r="Z7" s="313" t="s">
        <v>23</v>
      </c>
      <c r="AA7" s="317"/>
      <c r="AB7" s="319" t="s">
        <v>32</v>
      </c>
      <c r="AC7" s="313" t="s">
        <v>24</v>
      </c>
      <c r="AD7" s="317"/>
      <c r="AE7" s="319" t="s">
        <v>62</v>
      </c>
      <c r="AF7" s="302" t="s">
        <v>63</v>
      </c>
      <c r="AG7" s="319" t="s">
        <v>64</v>
      </c>
      <c r="AH7" s="320"/>
      <c r="AI7" s="303"/>
      <c r="AJ7" s="305"/>
    </row>
    <row r="8" spans="1:36" ht="48.75" customHeight="1">
      <c r="A8" s="304"/>
      <c r="B8" s="304"/>
      <c r="C8" s="304"/>
      <c r="D8" s="307"/>
      <c r="E8" s="304"/>
      <c r="F8" s="321"/>
      <c r="G8" s="304"/>
      <c r="H8" s="304"/>
      <c r="I8" s="321"/>
      <c r="J8" s="304"/>
      <c r="K8" s="304"/>
      <c r="L8" s="304"/>
      <c r="M8" s="312"/>
      <c r="N8" s="312"/>
      <c r="O8" s="304"/>
      <c r="P8" s="308"/>
      <c r="Q8" s="308"/>
      <c r="R8" s="310"/>
      <c r="S8" s="311"/>
      <c r="T8" s="304"/>
      <c r="U8" s="304"/>
      <c r="V8" s="304"/>
      <c r="W8" s="304"/>
      <c r="X8" s="304"/>
      <c r="Y8" s="304"/>
      <c r="Z8" s="18" t="s">
        <v>31</v>
      </c>
      <c r="AA8" s="19" t="s">
        <v>26</v>
      </c>
      <c r="AB8" s="321"/>
      <c r="AC8" s="19" t="s">
        <v>25</v>
      </c>
      <c r="AD8" s="18" t="s">
        <v>26</v>
      </c>
      <c r="AE8" s="321"/>
      <c r="AF8" s="304"/>
      <c r="AG8" s="321"/>
      <c r="AH8" s="321"/>
      <c r="AI8" s="304"/>
      <c r="AJ8" s="305"/>
    </row>
    <row r="9" spans="1:36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39">
        <v>6</v>
      </c>
      <c r="G9" s="19">
        <v>7</v>
      </c>
      <c r="H9" s="19">
        <v>8</v>
      </c>
      <c r="I9" s="18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/>
      <c r="Q9" s="5"/>
      <c r="R9" s="23"/>
      <c r="S9" s="23"/>
      <c r="T9" s="5">
        <v>20</v>
      </c>
      <c r="U9" s="5">
        <v>21</v>
      </c>
      <c r="V9" s="5">
        <v>22</v>
      </c>
      <c r="W9" s="5">
        <v>23</v>
      </c>
      <c r="X9" s="5">
        <v>27</v>
      </c>
      <c r="Y9" s="5">
        <v>28</v>
      </c>
      <c r="Z9" s="139">
        <v>29</v>
      </c>
      <c r="AA9" s="139">
        <v>30</v>
      </c>
      <c r="AB9" s="139">
        <v>31</v>
      </c>
      <c r="AC9" s="5">
        <v>32</v>
      </c>
      <c r="AD9" s="139">
        <v>33</v>
      </c>
      <c r="AE9" s="139">
        <v>34</v>
      </c>
      <c r="AF9" s="139">
        <v>35</v>
      </c>
      <c r="AG9" s="139">
        <v>36</v>
      </c>
      <c r="AH9" s="139">
        <v>37</v>
      </c>
      <c r="AI9" s="5">
        <v>38</v>
      </c>
      <c r="AJ9" s="5">
        <v>39</v>
      </c>
    </row>
    <row r="10" spans="1:36" ht="38.25">
      <c r="A10" s="22">
        <v>8</v>
      </c>
      <c r="B10" s="156">
        <v>2128</v>
      </c>
      <c r="C10" s="6" t="s">
        <v>48</v>
      </c>
      <c r="D10" s="6"/>
      <c r="E10" s="4" t="s">
        <v>50</v>
      </c>
      <c r="F10" s="3" t="s">
        <v>612</v>
      </c>
      <c r="G10" s="14" t="s">
        <v>99</v>
      </c>
      <c r="H10" s="13" t="s">
        <v>80</v>
      </c>
      <c r="I10" s="20" t="s">
        <v>80</v>
      </c>
      <c r="J10" s="4" t="s">
        <v>75</v>
      </c>
      <c r="K10" s="4" t="s">
        <v>47</v>
      </c>
      <c r="L10" s="7" t="s">
        <v>76</v>
      </c>
      <c r="M10" s="8">
        <v>72.72727272727272</v>
      </c>
      <c r="N10" s="21">
        <v>80</v>
      </c>
      <c r="O10" s="9" t="s">
        <v>312</v>
      </c>
      <c r="P10" s="10" t="s">
        <v>68</v>
      </c>
      <c r="Q10" s="21" t="s">
        <v>69</v>
      </c>
      <c r="R10" s="12">
        <f>S10-10</f>
        <v>44542</v>
      </c>
      <c r="S10" s="12">
        <f>AE10-10</f>
        <v>44552</v>
      </c>
      <c r="T10" s="9"/>
      <c r="U10" s="9"/>
      <c r="V10" s="9"/>
      <c r="W10" s="9"/>
      <c r="X10" s="10" t="s">
        <v>70</v>
      </c>
      <c r="Y10" s="11" t="s">
        <v>67</v>
      </c>
      <c r="Z10" s="140">
        <v>796</v>
      </c>
      <c r="AA10" s="7" t="s">
        <v>66</v>
      </c>
      <c r="AB10" s="13">
        <v>2107</v>
      </c>
      <c r="AC10" s="15" t="s">
        <v>45</v>
      </c>
      <c r="AD10" s="17" t="s">
        <v>46</v>
      </c>
      <c r="AE10" s="141">
        <v>44562</v>
      </c>
      <c r="AF10" s="141">
        <v>44562</v>
      </c>
      <c r="AG10" s="12">
        <v>44926</v>
      </c>
      <c r="AH10" s="142" t="s">
        <v>429</v>
      </c>
      <c r="AI10" s="14"/>
      <c r="AJ10" s="13"/>
    </row>
    <row r="11" spans="1:36" ht="38.25">
      <c r="A11" s="6">
        <v>8</v>
      </c>
      <c r="B11" s="156">
        <v>2128</v>
      </c>
      <c r="C11" s="6" t="s">
        <v>48</v>
      </c>
      <c r="D11" s="6"/>
      <c r="E11" s="4" t="s">
        <v>50</v>
      </c>
      <c r="F11" s="3" t="s">
        <v>617</v>
      </c>
      <c r="G11" s="26" t="s">
        <v>100</v>
      </c>
      <c r="H11" s="29" t="s">
        <v>82</v>
      </c>
      <c r="I11" s="30" t="s">
        <v>82</v>
      </c>
      <c r="J11" s="25" t="s">
        <v>75</v>
      </c>
      <c r="K11" s="25" t="s">
        <v>47</v>
      </c>
      <c r="L11" s="26" t="s">
        <v>76</v>
      </c>
      <c r="M11" s="27">
        <v>15.45</v>
      </c>
      <c r="N11" s="28">
        <v>17</v>
      </c>
      <c r="O11" s="9" t="s">
        <v>312</v>
      </c>
      <c r="P11" s="10" t="s">
        <v>68</v>
      </c>
      <c r="Q11" s="11" t="s">
        <v>69</v>
      </c>
      <c r="R11" s="12">
        <f t="shared" ref="R11:R14" si="0">S11-10</f>
        <v>44542</v>
      </c>
      <c r="S11" s="12">
        <f t="shared" ref="S11:S14" si="1">AE11-10</f>
        <v>44552</v>
      </c>
      <c r="T11" s="9"/>
      <c r="U11" s="9"/>
      <c r="V11" s="9"/>
      <c r="W11" s="9"/>
      <c r="X11" s="10" t="s">
        <v>70</v>
      </c>
      <c r="Y11" s="11" t="s">
        <v>67</v>
      </c>
      <c r="Z11" s="140">
        <v>796</v>
      </c>
      <c r="AA11" s="7" t="s">
        <v>66</v>
      </c>
      <c r="AB11" s="16" t="s">
        <v>73</v>
      </c>
      <c r="AC11" s="15" t="s">
        <v>45</v>
      </c>
      <c r="AD11" s="17" t="s">
        <v>46</v>
      </c>
      <c r="AE11" s="141">
        <v>44562</v>
      </c>
      <c r="AF11" s="141">
        <v>44562</v>
      </c>
      <c r="AG11" s="12">
        <v>44926</v>
      </c>
      <c r="AH11" s="142" t="s">
        <v>429</v>
      </c>
      <c r="AI11" s="7"/>
      <c r="AJ11" s="16"/>
    </row>
    <row r="12" spans="1:36" ht="38.25">
      <c r="A12" s="22">
        <v>8</v>
      </c>
      <c r="B12" s="156">
        <v>2128</v>
      </c>
      <c r="C12" s="6" t="s">
        <v>48</v>
      </c>
      <c r="D12" s="6"/>
      <c r="E12" s="4" t="s">
        <v>50</v>
      </c>
      <c r="F12" s="3" t="s">
        <v>618</v>
      </c>
      <c r="G12" s="14" t="s">
        <v>101</v>
      </c>
      <c r="H12" s="13" t="s">
        <v>82</v>
      </c>
      <c r="I12" s="20" t="s">
        <v>82</v>
      </c>
      <c r="J12" s="4" t="s">
        <v>75</v>
      </c>
      <c r="K12" s="4" t="s">
        <v>47</v>
      </c>
      <c r="L12" s="7" t="s">
        <v>76</v>
      </c>
      <c r="M12" s="8">
        <v>77.272727272727266</v>
      </c>
      <c r="N12" s="21">
        <v>85</v>
      </c>
      <c r="O12" s="9" t="s">
        <v>312</v>
      </c>
      <c r="P12" s="10" t="s">
        <v>68</v>
      </c>
      <c r="Q12" s="11" t="s">
        <v>69</v>
      </c>
      <c r="R12" s="12">
        <f t="shared" si="0"/>
        <v>44632</v>
      </c>
      <c r="S12" s="12">
        <f t="shared" si="1"/>
        <v>44642</v>
      </c>
      <c r="T12" s="9"/>
      <c r="U12" s="9"/>
      <c r="V12" s="9"/>
      <c r="W12" s="9"/>
      <c r="X12" s="10" t="s">
        <v>70</v>
      </c>
      <c r="Y12" s="11" t="s">
        <v>67</v>
      </c>
      <c r="Z12" s="140">
        <v>796</v>
      </c>
      <c r="AA12" s="7" t="s">
        <v>66</v>
      </c>
      <c r="AB12" s="13">
        <v>2107</v>
      </c>
      <c r="AC12" s="15" t="s">
        <v>45</v>
      </c>
      <c r="AD12" s="17" t="s">
        <v>46</v>
      </c>
      <c r="AE12" s="143">
        <v>44652</v>
      </c>
      <c r="AF12" s="143">
        <v>44652</v>
      </c>
      <c r="AG12" s="12">
        <v>44742</v>
      </c>
      <c r="AH12" s="142" t="s">
        <v>429</v>
      </c>
      <c r="AI12" s="14"/>
      <c r="AJ12" s="13"/>
    </row>
    <row r="13" spans="1:36" ht="38.25">
      <c r="A13" s="22">
        <v>8</v>
      </c>
      <c r="B13" s="156">
        <v>2128</v>
      </c>
      <c r="C13" s="6" t="s">
        <v>48</v>
      </c>
      <c r="D13" s="6"/>
      <c r="E13" s="4" t="s">
        <v>50</v>
      </c>
      <c r="F13" s="3" t="s">
        <v>619</v>
      </c>
      <c r="G13" s="14" t="s">
        <v>102</v>
      </c>
      <c r="H13" s="13" t="s">
        <v>82</v>
      </c>
      <c r="I13" s="20" t="s">
        <v>82</v>
      </c>
      <c r="J13" s="4" t="s">
        <v>75</v>
      </c>
      <c r="K13" s="4" t="s">
        <v>47</v>
      </c>
      <c r="L13" s="7" t="s">
        <v>76</v>
      </c>
      <c r="M13" s="8">
        <v>86.36</v>
      </c>
      <c r="N13" s="21">
        <v>95</v>
      </c>
      <c r="O13" s="9" t="s">
        <v>312</v>
      </c>
      <c r="P13" s="10" t="s">
        <v>68</v>
      </c>
      <c r="Q13" s="11" t="s">
        <v>69</v>
      </c>
      <c r="R13" s="12">
        <f t="shared" si="0"/>
        <v>44722</v>
      </c>
      <c r="S13" s="12">
        <f t="shared" si="1"/>
        <v>44732</v>
      </c>
      <c r="T13" s="9"/>
      <c r="U13" s="9"/>
      <c r="V13" s="9"/>
      <c r="W13" s="9"/>
      <c r="X13" s="10" t="s">
        <v>70</v>
      </c>
      <c r="Y13" s="11" t="s">
        <v>67</v>
      </c>
      <c r="Z13" s="140">
        <v>796</v>
      </c>
      <c r="AA13" s="7" t="s">
        <v>66</v>
      </c>
      <c r="AB13" s="13">
        <v>2107</v>
      </c>
      <c r="AC13" s="15" t="s">
        <v>45</v>
      </c>
      <c r="AD13" s="17" t="s">
        <v>46</v>
      </c>
      <c r="AE13" s="143">
        <v>44742</v>
      </c>
      <c r="AF13" s="143">
        <v>44742</v>
      </c>
      <c r="AG13" s="12">
        <v>44834</v>
      </c>
      <c r="AH13" s="142" t="s">
        <v>429</v>
      </c>
      <c r="AI13" s="14"/>
      <c r="AJ13" s="13"/>
    </row>
    <row r="14" spans="1:36" ht="38.25">
      <c r="A14" s="22">
        <v>8</v>
      </c>
      <c r="B14" s="156">
        <v>2128</v>
      </c>
      <c r="C14" s="6" t="s">
        <v>48</v>
      </c>
      <c r="D14" s="6"/>
      <c r="E14" s="4" t="s">
        <v>50</v>
      </c>
      <c r="F14" s="3" t="s">
        <v>620</v>
      </c>
      <c r="G14" s="14" t="s">
        <v>103</v>
      </c>
      <c r="H14" s="13" t="s">
        <v>82</v>
      </c>
      <c r="I14" s="20" t="s">
        <v>82</v>
      </c>
      <c r="J14" s="4" t="s">
        <v>75</v>
      </c>
      <c r="K14" s="4" t="s">
        <v>47</v>
      </c>
      <c r="L14" s="7" t="s">
        <v>76</v>
      </c>
      <c r="M14" s="8">
        <v>72.72727272727272</v>
      </c>
      <c r="N14" s="21">
        <v>80</v>
      </c>
      <c r="O14" s="9" t="s">
        <v>312</v>
      </c>
      <c r="P14" s="10" t="s">
        <v>68</v>
      </c>
      <c r="Q14" s="11" t="s">
        <v>69</v>
      </c>
      <c r="R14" s="12">
        <f t="shared" si="0"/>
        <v>44814</v>
      </c>
      <c r="S14" s="12">
        <f t="shared" si="1"/>
        <v>44824</v>
      </c>
      <c r="T14" s="9"/>
      <c r="U14" s="9"/>
      <c r="V14" s="9"/>
      <c r="W14" s="9"/>
      <c r="X14" s="10" t="s">
        <v>70</v>
      </c>
      <c r="Y14" s="11" t="s">
        <v>67</v>
      </c>
      <c r="Z14" s="140">
        <v>796</v>
      </c>
      <c r="AA14" s="7" t="s">
        <v>66</v>
      </c>
      <c r="AB14" s="13">
        <v>2107</v>
      </c>
      <c r="AC14" s="15" t="s">
        <v>45</v>
      </c>
      <c r="AD14" s="17" t="s">
        <v>46</v>
      </c>
      <c r="AE14" s="143">
        <v>44834</v>
      </c>
      <c r="AF14" s="143">
        <v>44834</v>
      </c>
      <c r="AG14" s="12">
        <v>44926</v>
      </c>
      <c r="AH14" s="142" t="s">
        <v>429</v>
      </c>
      <c r="AI14" s="14"/>
      <c r="AJ14" s="13"/>
    </row>
  </sheetData>
  <customSheetViews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2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8"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orientation="portrait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1" sqref="C21"/>
    </sheetView>
  </sheetViews>
  <sheetFormatPr defaultRowHeight="15"/>
  <cols>
    <col min="2" max="2" width="35.5703125" customWidth="1"/>
    <col min="3" max="3" width="60.7109375" style="202" customWidth="1"/>
  </cols>
  <sheetData>
    <row r="1" spans="1:3">
      <c r="C1" s="203" t="s">
        <v>577</v>
      </c>
    </row>
    <row r="2" spans="1:3">
      <c r="A2" s="322" t="s">
        <v>576</v>
      </c>
      <c r="B2" s="322"/>
      <c r="C2" s="202">
        <v>6548</v>
      </c>
    </row>
    <row r="3" spans="1:3">
      <c r="A3" s="322" t="s">
        <v>578</v>
      </c>
      <c r="B3" s="322"/>
      <c r="C3" s="202">
        <v>72</v>
      </c>
    </row>
    <row r="4" spans="1:3">
      <c r="A4" s="322" t="s">
        <v>580</v>
      </c>
      <c r="B4" s="322"/>
      <c r="C4" s="202">
        <v>113</v>
      </c>
    </row>
    <row r="5" spans="1:3">
      <c r="B5" t="s">
        <v>579</v>
      </c>
      <c r="C5" s="202">
        <v>115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План закупок</vt:lpstr>
      <vt:lpstr>план закупки лекарственных сред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2022-01-10T05:39:03Z</dcterms:modified>
  <cp:contentStatus/>
</cp:coreProperties>
</file>